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https://hjoerring-my.sharepoint.com/personal/lasse_bo_krefeld_hjoerring_dk/Documents/Lasse Bo Krefeld/"/>
    </mc:Choice>
  </mc:AlternateContent>
  <xr:revisionPtr revIDLastSave="50" documentId="8_{9B18B9A7-6A9A-4108-BA8F-2D9D37F58B9F}" xr6:coauthVersionLast="47" xr6:coauthVersionMax="47" xr10:uidLastSave="{E5130273-DFF5-4D15-A9CE-DDAAD3D7FA8B}"/>
  <bookViews>
    <workbookView xWindow="28680" yWindow="-120" windowWidth="29040" windowHeight="15720" xr2:uid="{00000000-000D-0000-FFFF-FFFF00000000}"/>
  </bookViews>
  <sheets>
    <sheet name="Indberetning" sheetId="1" r:id="rId1"/>
    <sheet name="1" sheetId="2" r:id="rId2"/>
    <sheet name="3" sheetId="4" r:id="rId3"/>
    <sheet name="4" sheetId="5" r:id="rId4"/>
    <sheet name="5" sheetId="8" r:id="rId5"/>
  </sheets>
  <definedNames>
    <definedName name="_xlnm._FilterDatabase" localSheetId="2" hidden="1">'3'!$A$3:$F$47</definedName>
    <definedName name="_xlnm._FilterDatabase" localSheetId="3" hidden="1">'4'!$A$1:$J$205</definedName>
    <definedName name="_xlnm._FilterDatabase" localSheetId="4" hidden="1">'5'!$B$3:$B$212</definedName>
    <definedName name="_xlnm._FilterDatabase" localSheetId="0" hidden="1">Indberetning!$B$90:$C$90</definedName>
    <definedName name="Afgangsårssag">'1'!$C$12:$C$18</definedName>
    <definedName name="Bevillingstyper">'1'!$A$3:$A$7</definedName>
    <definedName name="Driftherre">'1'!$A$30:$A$32</definedName>
    <definedName name="Indipakker">'1'!$A$71:$A$116</definedName>
    <definedName name="Kendte_borgere">#REF!</definedName>
    <definedName name="LEON">'1'!$C$39:$C$44</definedName>
    <definedName name="Paragraf">'1'!$A$36:$A$53</definedName>
    <definedName name="Revisitation">'1'!$C$3:$C$6</definedName>
    <definedName name="Sagsbehandlerdistrikt">'1'!$A$11:$A$17</definedName>
    <definedName name="Tilgangsårsag">'1'!$C$22:$C$35</definedName>
    <definedName name="_xlnm.Print_Area" localSheetId="0">Indberetning!$A$34:$E$174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4" i="5" l="1"/>
  <c r="D240" i="5"/>
  <c r="D239" i="5"/>
  <c r="D230" i="5"/>
  <c r="D196" i="5"/>
  <c r="D195" i="5"/>
  <c r="D215" i="5"/>
  <c r="D184" i="5"/>
  <c r="D160" i="5"/>
  <c r="D157" i="5"/>
  <c r="D154" i="5"/>
  <c r="D153" i="5"/>
  <c r="D151" i="5"/>
  <c r="D150" i="5"/>
  <c r="D147" i="5"/>
  <c r="D141" i="5"/>
  <c r="D137" i="5"/>
  <c r="D131" i="5"/>
  <c r="D129" i="5"/>
  <c r="D122" i="5"/>
  <c r="D119" i="5"/>
  <c r="D113" i="5"/>
  <c r="D104" i="5"/>
  <c r="D95" i="5"/>
  <c r="D92" i="5"/>
  <c r="D82" i="5"/>
  <c r="D78" i="5"/>
  <c r="D77" i="5"/>
  <c r="D67" i="5"/>
  <c r="D59" i="5"/>
  <c r="D53" i="5"/>
  <c r="D41" i="5"/>
  <c r="D40" i="5"/>
  <c r="D27" i="5"/>
  <c r="D26" i="5"/>
  <c r="D25" i="5"/>
  <c r="D16" i="5"/>
  <c r="G38" i="1"/>
  <c r="F73" i="1" s="1"/>
  <c r="D102" i="5"/>
  <c r="D38" i="5"/>
  <c r="D68" i="5"/>
  <c r="D156" i="5"/>
  <c r="D101" i="5"/>
  <c r="D19" i="5"/>
  <c r="D241" i="5" l="1"/>
  <c r="D213" i="5"/>
  <c r="D204" i="5" l="1"/>
  <c r="D202" i="5"/>
  <c r="D199" i="5"/>
  <c r="D177" i="5"/>
  <c r="D164" i="5"/>
  <c r="D130" i="5"/>
  <c r="D89" i="5"/>
  <c r="D86" i="5"/>
  <c r="D81" i="5"/>
  <c r="D69" i="5"/>
  <c r="D62" i="5"/>
  <c r="H90" i="1" l="1"/>
  <c r="D234" i="5" l="1"/>
  <c r="D236" i="5"/>
  <c r="D242" i="5"/>
  <c r="D237" i="5"/>
  <c r="D211" i="5"/>
  <c r="D194" i="5"/>
  <c r="D192" i="5"/>
  <c r="D188" i="5"/>
  <c r="D187" i="5"/>
  <c r="D180" i="5"/>
  <c r="D159" i="5"/>
  <c r="D152" i="5"/>
  <c r="D149" i="5"/>
  <c r="D146" i="5"/>
  <c r="D145" i="5"/>
  <c r="D144" i="5"/>
  <c r="D142" i="5"/>
  <c r="D135" i="5"/>
  <c r="D132" i="5"/>
  <c r="D128" i="5"/>
  <c r="D127" i="5"/>
  <c r="D124" i="5"/>
  <c r="D123" i="5"/>
  <c r="D110" i="5"/>
  <c r="D107" i="5"/>
  <c r="D100" i="5"/>
  <c r="D91" i="5"/>
  <c r="D88" i="5"/>
  <c r="D84" i="5"/>
  <c r="D80" i="5"/>
  <c r="D79" i="5"/>
  <c r="D75" i="5"/>
  <c r="D70" i="5"/>
  <c r="D61" i="5"/>
  <c r="D58" i="5"/>
  <c r="D55" i="5"/>
  <c r="D46" i="5"/>
  <c r="D43" i="5"/>
  <c r="D35" i="5"/>
  <c r="D17" i="5"/>
  <c r="D9" i="5"/>
  <c r="D5" i="5"/>
  <c r="D22" i="5"/>
  <c r="D133" i="5"/>
  <c r="D248" i="5" l="1"/>
  <c r="D247" i="5"/>
  <c r="G118" i="1" l="1"/>
  <c r="I118" i="1"/>
  <c r="J109" i="1"/>
  <c r="I109" i="1"/>
  <c r="H109" i="1"/>
  <c r="G109" i="1"/>
  <c r="K109" i="1" l="1"/>
  <c r="I141" i="1" l="1"/>
  <c r="G141" i="1"/>
  <c r="F46" i="1" l="1"/>
  <c r="D229" i="5"/>
  <c r="D228" i="5"/>
  <c r="J84" i="1" l="1"/>
  <c r="F84" i="1"/>
  <c r="F151" i="1"/>
  <c r="F138" i="1"/>
  <c r="H46" i="1" l="1"/>
  <c r="H124" i="1" l="1"/>
  <c r="D52" i="5" l="1"/>
  <c r="D51" i="5"/>
  <c r="D50" i="5"/>
  <c r="D33" i="5"/>
  <c r="D14" i="5"/>
  <c r="D13" i="5"/>
  <c r="D3" i="5"/>
  <c r="D4" i="5" l="1"/>
  <c r="D7" i="5"/>
  <c r="D8" i="5"/>
  <c r="D10" i="5"/>
  <c r="D11" i="5"/>
  <c r="D12" i="5"/>
  <c r="D15" i="5"/>
  <c r="D18" i="5"/>
  <c r="D20" i="5"/>
  <c r="D21" i="5"/>
  <c r="D23" i="5"/>
  <c r="D24" i="5"/>
  <c r="D28" i="5"/>
  <c r="D29" i="5"/>
  <c r="D30" i="5"/>
  <c r="D31" i="5"/>
  <c r="D32" i="5"/>
  <c r="D34" i="5"/>
  <c r="D36" i="5"/>
  <c r="D37" i="5"/>
  <c r="D39" i="5"/>
  <c r="D42" i="5"/>
  <c r="D44" i="5"/>
  <c r="D45" i="5"/>
  <c r="D47" i="5"/>
  <c r="D48" i="5"/>
  <c r="D49" i="5"/>
  <c r="D54" i="5"/>
  <c r="D56" i="5"/>
  <c r="D57" i="5"/>
  <c r="D60" i="5"/>
  <c r="D63" i="5"/>
  <c r="D64" i="5"/>
  <c r="D65" i="5"/>
  <c r="D66" i="5"/>
  <c r="D71" i="5"/>
  <c r="D72" i="5"/>
  <c r="D73" i="5"/>
  <c r="D74" i="5"/>
  <c r="D76" i="5"/>
  <c r="D83" i="5"/>
  <c r="D85" i="5"/>
  <c r="D87" i="5"/>
  <c r="D93" i="5"/>
  <c r="D94" i="5"/>
  <c r="D96" i="5"/>
  <c r="D97" i="5"/>
  <c r="D98" i="5"/>
  <c r="D99" i="5"/>
  <c r="D103" i="5"/>
  <c r="D105" i="5"/>
  <c r="D106" i="5"/>
  <c r="D108" i="5"/>
  <c r="D109" i="5"/>
  <c r="D111" i="5"/>
  <c r="D112" i="5"/>
  <c r="D115" i="5"/>
  <c r="D116" i="5"/>
  <c r="D117" i="5"/>
  <c r="D118" i="5"/>
  <c r="D121" i="5"/>
  <c r="D125" i="5"/>
  <c r="D126" i="5"/>
  <c r="D134" i="5"/>
  <c r="D136" i="5"/>
  <c r="D138" i="5"/>
  <c r="D139" i="5"/>
  <c r="D140" i="5"/>
  <c r="D143" i="5"/>
  <c r="D148" i="5"/>
  <c r="D155" i="5"/>
  <c r="D158" i="5"/>
  <c r="D161" i="5"/>
  <c r="D162" i="5"/>
  <c r="D163" i="5"/>
  <c r="D166" i="5"/>
  <c r="D167" i="5"/>
  <c r="D168" i="5"/>
  <c r="D169" i="5"/>
  <c r="D170" i="5"/>
  <c r="D216" i="5" l="1"/>
  <c r="D217" i="5"/>
  <c r="D218" i="5"/>
  <c r="D219" i="5"/>
  <c r="D220" i="5"/>
  <c r="D221" i="5"/>
  <c r="D223" i="5"/>
  <c r="D224" i="5"/>
  <c r="D225" i="5"/>
  <c r="D226" i="5"/>
  <c r="D227" i="5"/>
  <c r="D231" i="5"/>
  <c r="D232" i="5"/>
  <c r="D233" i="5"/>
  <c r="D238" i="5"/>
  <c r="D243" i="5"/>
  <c r="D245" i="5"/>
  <c r="D246" i="5"/>
  <c r="D200" i="5"/>
  <c r="D201" i="5"/>
  <c r="D203" i="5"/>
  <c r="D205" i="5"/>
  <c r="D209" i="5"/>
  <c r="D210" i="5"/>
  <c r="D212" i="5"/>
  <c r="D214" i="5"/>
  <c r="D179" i="5"/>
  <c r="D181" i="5"/>
  <c r="D182" i="5"/>
  <c r="D183" i="5"/>
  <c r="D185" i="5"/>
  <c r="D186" i="5"/>
  <c r="D189" i="5"/>
  <c r="D190" i="5"/>
  <c r="D191" i="5"/>
  <c r="D193" i="5"/>
  <c r="D197" i="5"/>
  <c r="D198" i="5"/>
  <c r="D176" i="5"/>
  <c r="F48" i="1" l="1"/>
  <c r="I38" i="1"/>
  <c r="F90" i="1"/>
  <c r="H84" i="1" l="1"/>
  <c r="K90" i="1"/>
  <c r="F147" i="1"/>
  <c r="F103" i="1" l="1"/>
  <c r="J38" i="1" l="1"/>
  <c r="H38" i="1" l="1"/>
  <c r="C75" i="1"/>
  <c r="H82" i="1"/>
  <c r="F38" i="1"/>
  <c r="A122" i="1" s="1"/>
  <c r="G46" i="1"/>
  <c r="I46" i="1"/>
  <c r="J46" i="1" s="1"/>
  <c r="F63" i="1" l="1"/>
  <c r="A88" i="1"/>
  <c r="C71" i="1"/>
  <c r="K124" i="1"/>
  <c r="F59" i="1"/>
  <c r="F124" i="1"/>
  <c r="G84" i="1"/>
  <c r="F50" i="1"/>
  <c r="F82" i="1"/>
  <c r="F163" i="1"/>
  <c r="F71" i="1"/>
  <c r="J71" i="1"/>
  <c r="K38" i="1"/>
  <c r="F69" i="1"/>
  <c r="F67" i="1"/>
  <c r="F52" i="1" l="1"/>
  <c r="A35" i="1" l="1"/>
</calcChain>
</file>

<file path=xl/sharedStrings.xml><?xml version="1.0" encoding="utf-8"?>
<sst xmlns="http://schemas.openxmlformats.org/spreadsheetml/2006/main" count="1111" uniqueCount="638">
  <si>
    <t>Vejledning til indberetning af bevilling til AS2007:</t>
  </si>
  <si>
    <t>1) Vælg den relevante sag i EKJ</t>
  </si>
  <si>
    <t xml:space="preserve">4)Herefter klikkes der på </t>
  </si>
  <si>
    <t>6) Når indberetningsskemaet er helt færdigt ændres status i EKJ fra ”Kladde” til ”Endelig”.</t>
  </si>
  <si>
    <t>7) Sæt flueben ud for det journalelement som ønskes sendt – herefter klikkes der på ”send mail”.</t>
  </si>
  <si>
    <t>Oplysninger på borgeren</t>
  </si>
  <si>
    <t>Bevillingstype:</t>
  </si>
  <si>
    <t>Sagsbehandler:</t>
  </si>
  <si>
    <t>Sagsbehandlerdistrikt:</t>
  </si>
  <si>
    <t>Målgruppe og årsager</t>
  </si>
  <si>
    <t>Tilbud - Generelt</t>
  </si>
  <si>
    <t>Paragraf</t>
  </si>
  <si>
    <t>Driftherre</t>
  </si>
  <si>
    <t>LEON-niveau:</t>
  </si>
  <si>
    <t>Paragraf:</t>
  </si>
  <si>
    <t>CPR-nummer:</t>
  </si>
  <si>
    <t>Navn:</t>
  </si>
  <si>
    <t>Betalingskommune:</t>
  </si>
  <si>
    <t>Handlekommune:</t>
  </si>
  <si>
    <t>Primær målgruppe:</t>
  </si>
  <si>
    <t>Tilgangsårsag:</t>
  </si>
  <si>
    <t>Afgangsårsag:</t>
  </si>
  <si>
    <t>Udfald af revisitation:</t>
  </si>
  <si>
    <t>Bevilling slut må KUN anføres hvis bevillingen med sikkerhed slutter på en given dato</t>
  </si>
  <si>
    <t xml:space="preserve">Ophør af bevilling </t>
  </si>
  <si>
    <t>5) Indberetningsskemaet udfyldes med alle relevante oplysninger - Det er kun først fane (rød), der skal udfyldes.</t>
  </si>
  <si>
    <t>3) Der åbnes pop-up-vindue, hvor der under ”Dokument” vælges ”Ny AS2007” fra listen.</t>
  </si>
  <si>
    <t>Ny</t>
  </si>
  <si>
    <t>Ophør</t>
  </si>
  <si>
    <t xml:space="preserve">Forventet bevilling </t>
  </si>
  <si>
    <t>CPR</t>
  </si>
  <si>
    <t>Alder</t>
  </si>
  <si>
    <t>Dags dato</t>
  </si>
  <si>
    <t>Hvis kendt CPR</t>
  </si>
  <si>
    <t>Tom celle</t>
  </si>
  <si>
    <t>Revis/Ændring</t>
  </si>
  <si>
    <t>Ny bevilling</t>
  </si>
  <si>
    <t>Skjul hvis revis/ændring eller tillægsydelse</t>
  </si>
  <si>
    <t>Bevillingstyper</t>
  </si>
  <si>
    <t>Ophør af bevilling</t>
  </si>
  <si>
    <t>R</t>
  </si>
  <si>
    <t>S</t>
  </si>
  <si>
    <t>Q</t>
  </si>
  <si>
    <t>Z</t>
  </si>
  <si>
    <t>Y</t>
  </si>
  <si>
    <t>Lasse Østergaard</t>
  </si>
  <si>
    <t>Sagsbehandler</t>
  </si>
  <si>
    <t>TOT</t>
  </si>
  <si>
    <t>Vest</t>
  </si>
  <si>
    <t>Syd</t>
  </si>
  <si>
    <t>Nord</t>
  </si>
  <si>
    <t>Sagsbehandlerdistrikt</t>
  </si>
  <si>
    <t>Internt tilbud (Hjørring Kommune)</t>
  </si>
  <si>
    <t>Eksternt tilbud</t>
  </si>
  <si>
    <t>Vis hvis ophør</t>
  </si>
  <si>
    <t xml:space="preserve">styrer internt og eksternt </t>
  </si>
  <si>
    <t>styrer ophør</t>
  </si>
  <si>
    <t>styrer tillægsydelse</t>
  </si>
  <si>
    <t>styrer åbn for ophør</t>
  </si>
  <si>
    <t>styrer åbne for advarsel hvis ny bevilling eller forventet bevilling</t>
  </si>
  <si>
    <t>styrer åbne for advarsel hvis slutdato</t>
  </si>
  <si>
    <t xml:space="preserve">styrer for åbn for ny bevilling og forventet bevilling </t>
  </si>
  <si>
    <t>styrer for tom "internt eller eksternt"</t>
  </si>
  <si>
    <t xml:space="preserve">Interne </t>
  </si>
  <si>
    <t xml:space="preserve">§103 </t>
  </si>
  <si>
    <t>§103 Nordjyllands Beskyttede Værksted</t>
  </si>
  <si>
    <t>Døgn</t>
  </si>
  <si>
    <t>§103 Revacenter Hjørring</t>
  </si>
  <si>
    <t xml:space="preserve">§104 </t>
  </si>
  <si>
    <t>§104 Dagtilbud V. Thirup</t>
  </si>
  <si>
    <t>§104 Nordjyllands Beskyttede Værksted</t>
  </si>
  <si>
    <t>§105 Dantaxi Administrationen A/S</t>
  </si>
  <si>
    <t>Time</t>
  </si>
  <si>
    <t xml:space="preserve">§107 </t>
  </si>
  <si>
    <t>§107 ADHD Botilbud</t>
  </si>
  <si>
    <t>§107 Botilbud Grønningen</t>
  </si>
  <si>
    <t>§107 Botilbud Lysningen</t>
  </si>
  <si>
    <t>§107 Botilbuddet Poulstruplund</t>
  </si>
  <si>
    <t xml:space="preserve">§85 </t>
  </si>
  <si>
    <t>§85 Bostøtte misbrugsområdet</t>
  </si>
  <si>
    <t>§85 Bostøtte psykiatri</t>
  </si>
  <si>
    <t>§85 ADHD bostøtte</t>
  </si>
  <si>
    <t xml:space="preserve">§85 Vejlederteam Frederikshavnsvej
</t>
  </si>
  <si>
    <t>§85 Botilbud Buen</t>
  </si>
  <si>
    <t>§85 Botilbud Elsagervej</t>
  </si>
  <si>
    <t>§85 Botilbud H. C. Andersensvej 2</t>
  </si>
  <si>
    <t>§85 Botilbud H.C Andersensvej 1</t>
  </si>
  <si>
    <t>§85 Botilbud Laden</t>
  </si>
  <si>
    <t>§85 Botilbud Løkken</t>
  </si>
  <si>
    <t>§85 Botilbud Mosbjerg</t>
  </si>
  <si>
    <t>§85 Botilbud St. Kirkestræde 17-19</t>
  </si>
  <si>
    <t>§85 Botilbud St. Kirkestræde 23</t>
  </si>
  <si>
    <t>§85 Botilbud Tørholmsvej</t>
  </si>
  <si>
    <t>§85 Botilbud Valmuen</t>
  </si>
  <si>
    <t>§85 Botilbud Aage Holms Vej</t>
  </si>
  <si>
    <t>§85 Botilbud Aage Holms Vej- Multihandicappet</t>
  </si>
  <si>
    <t>§85 Botilbuddet Poulstruplund</t>
  </si>
  <si>
    <t>§85 Botilbudet Frederikshavnsvej</t>
  </si>
  <si>
    <t>§85 Elsagervej 44</t>
  </si>
  <si>
    <t>§85 Hjemmevejlederstøtte</t>
  </si>
  <si>
    <t>§85 Rålingen</t>
  </si>
  <si>
    <t xml:space="preserve">§97 </t>
  </si>
  <si>
    <t>§97 Ledsagerordning Hjørring</t>
  </si>
  <si>
    <t xml:space="preserve">§98 </t>
  </si>
  <si>
    <t>§98 Døvblindeordningen Hjørring Kommune</t>
  </si>
  <si>
    <t>SEL §85</t>
  </si>
  <si>
    <t xml:space="preserve">SEL §95 </t>
  </si>
  <si>
    <t>SEL §96</t>
  </si>
  <si>
    <t>SEL §97</t>
  </si>
  <si>
    <t>SEL §98</t>
  </si>
  <si>
    <t xml:space="preserve">SEL §102 </t>
  </si>
  <si>
    <t xml:space="preserve">SEL §103 </t>
  </si>
  <si>
    <t xml:space="preserve">SEL §104 </t>
  </si>
  <si>
    <t xml:space="preserve">SEL §107 </t>
  </si>
  <si>
    <t xml:space="preserve">SEL §108 </t>
  </si>
  <si>
    <t xml:space="preserve">SEL §109 </t>
  </si>
  <si>
    <t xml:space="preserve">SEL §110 </t>
  </si>
  <si>
    <t>Revisitation</t>
  </si>
  <si>
    <t>Ændring af nuværende bevilling (øget støtte)</t>
  </si>
  <si>
    <t>Ændring af nuværende bevilling (mindre støtte)</t>
  </si>
  <si>
    <t>Afgangsårssag</t>
  </si>
  <si>
    <t>Dødsfald</t>
  </si>
  <si>
    <t>Stop nuværende foranstaltning</t>
  </si>
  <si>
    <t>Til internt tilbud (Hjørring Kommunes egne tilbud)</t>
  </si>
  <si>
    <t>Til eksternt tilbud (Andre kommuner, private eller region)</t>
  </si>
  <si>
    <t>Tilgangsårsag</t>
  </si>
  <si>
    <t>Fra §85 støtte i egen bolig</t>
  </si>
  <si>
    <t>Fra Arbejdsmarkedsområdet</t>
  </si>
  <si>
    <t>Ny borger (ikke kendt på SÆH-handicap, B&amp;U eller AM)</t>
  </si>
  <si>
    <t>Sundhed-Ældreområdet</t>
  </si>
  <si>
    <t>LEON</t>
  </si>
  <si>
    <t>1 = Bostøttecentre</t>
  </si>
  <si>
    <t>2 = Botilbud uden døgndækning</t>
  </si>
  <si>
    <t>3 = Botilbud med døgndækning</t>
  </si>
  <si>
    <t>4 = Specialiserede helhedstilbud</t>
  </si>
  <si>
    <t>5 = Højt specialiserede helhedstilbud</t>
  </si>
  <si>
    <t>§85 Pakke</t>
  </si>
  <si>
    <t>Individuelt udmålt</t>
  </si>
  <si>
    <t>Indipakker</t>
  </si>
  <si>
    <t>§102 NADA Behandling v/Jeanette Nikolajsen</t>
  </si>
  <si>
    <t>§103 B. V. Løgstør</t>
  </si>
  <si>
    <t>§103 Ella og Møller Sørigs Fond</t>
  </si>
  <si>
    <t>§103 Elmetoften</t>
  </si>
  <si>
    <t>§103 Fabrikken Ålykke</t>
  </si>
  <si>
    <t>§103 Feriecenter Slettestrand - Delfinen</t>
  </si>
  <si>
    <t>§103 HLT Værkstedet</t>
  </si>
  <si>
    <t>§103 Kofoedsminde - lukket afsnit</t>
  </si>
  <si>
    <t>§103 Kofoedsminde - åben afsnit</t>
  </si>
  <si>
    <t>§103 Råd og Dåd</t>
  </si>
  <si>
    <t>§103 Værkstedstilbud Kærren</t>
  </si>
  <si>
    <t>§104 Aktiviteten Sæby</t>
  </si>
  <si>
    <t>§104 Aktivitets- og samværstilbud Skovhuset</t>
  </si>
  <si>
    <t>§104 Aktivitetscentret Ellemosevej</t>
  </si>
  <si>
    <t>§104 Aktivitetshuset Idavang</t>
  </si>
  <si>
    <t>§104 Aktivitetshuset Kernen</t>
  </si>
  <si>
    <t>§104 Aktivitetshuset, Brønderslev</t>
  </si>
  <si>
    <t>§104 A-Værket</t>
  </si>
  <si>
    <t>§104 A-Værket - fritidstilbud ved STU</t>
  </si>
  <si>
    <t>§104 Dagafdelingen Stjerneskud</t>
  </si>
  <si>
    <t>§104 Dagtilbud Baltersvej</t>
  </si>
  <si>
    <t>§104 Dagtilbud Gaia</t>
  </si>
  <si>
    <t>§104 Dagtilbud Koktvedparken</t>
  </si>
  <si>
    <t>§104 Dalgaarden</t>
  </si>
  <si>
    <t>§104 Fagcenter for Autisme og ADHD</t>
  </si>
  <si>
    <t>§104 Fonden Nr. Vesterskov</t>
  </si>
  <si>
    <t>§104 Gartneriet Hammer Bakker</t>
  </si>
  <si>
    <t>§104 Karolineværket</t>
  </si>
  <si>
    <t>§104 Købmandsgaarden Dagsbeskæftigelse</t>
  </si>
  <si>
    <t>§104 Lejbjergcentret</t>
  </si>
  <si>
    <t>§104 Limfjordsværkstedet</t>
  </si>
  <si>
    <t>§104 Lion Kollegiet</t>
  </si>
  <si>
    <t>§104 Mølledag, Aktivitets- og samværstilbud Brønderslev</t>
  </si>
  <si>
    <t>§104 Møllegården, Brønderslev</t>
  </si>
  <si>
    <t>§104 Odense Værkstederne, afdeling Camilllagården</t>
  </si>
  <si>
    <t>§104 Projekt I-B</t>
  </si>
  <si>
    <t>§104 Påfuglen</t>
  </si>
  <si>
    <t>§104 Slusen - Dagtilbud for autister og asperger</t>
  </si>
  <si>
    <t>§104 Sødisbakke</t>
  </si>
  <si>
    <t>§104 Udviklingscentret De2Gårde</t>
  </si>
  <si>
    <t>§104 Værestedet Blæksprutten</t>
  </si>
  <si>
    <t>§104 Værkstedet Hammer Bakker</t>
  </si>
  <si>
    <t>§107 A-Værket- aflastning</t>
  </si>
  <si>
    <t>§107 Behandlingscentret Hammer Bakker</t>
  </si>
  <si>
    <t>§107 Behandlingscentret Østerskoven - Erhvervet hjernesk.</t>
  </si>
  <si>
    <t>§107 Behandlingscentret Østerskoven - fødselshjerneskadet</t>
  </si>
  <si>
    <t>§107 Birkely</t>
  </si>
  <si>
    <t>§107 Blå Kors Skannerup</t>
  </si>
  <si>
    <t>§107 Bo- og behandlingscenter Blokhus</t>
  </si>
  <si>
    <t>§107 Boformen Brovst</t>
  </si>
  <si>
    <t>§107 Bofællesskabet Farsø</t>
  </si>
  <si>
    <t>§107 Bofællesskabet Poststræde</t>
  </si>
  <si>
    <t>§107 Bosted Louisenlund</t>
  </si>
  <si>
    <t>§107 Bostedet Vendelbo</t>
  </si>
  <si>
    <t>§107 Botilbud Enterne</t>
  </si>
  <si>
    <t>§107 Botilbud Landlyst - enkelt</t>
  </si>
  <si>
    <t>§107 Botilbud Sonjavej</t>
  </si>
  <si>
    <t>§107 Botilbuddet Fuglsang</t>
  </si>
  <si>
    <t>§107 Botilbuddet Stjerneskud</t>
  </si>
  <si>
    <t>§107 Bækkebo</t>
  </si>
  <si>
    <t>§107 D.S.I. Albatros</t>
  </si>
  <si>
    <t>§107 Den selvejende institution OXEN</t>
  </si>
  <si>
    <t>§107 Det Socialpædagogiske Kollektiv Møllehuset - Møllebo</t>
  </si>
  <si>
    <t>§107 Det Socialpædagogiske Kollektiv Møllehuset - Smørhullet</t>
  </si>
  <si>
    <t>§107 Enggården</t>
  </si>
  <si>
    <t>§107 Feriecenter Slettestrand - Delfinen</t>
  </si>
  <si>
    <t>§107 Gaia</t>
  </si>
  <si>
    <t>§107 Hedebo - høj takst</t>
  </si>
  <si>
    <t>§107 Hedebo - lav takst</t>
  </si>
  <si>
    <t>§107 Himmerlandshus</t>
  </si>
  <si>
    <t>§107 Hjorthøjgård</t>
  </si>
  <si>
    <t>§107 Holstedgaard</t>
  </si>
  <si>
    <t>§107 Hvem kan, Hadsund</t>
  </si>
  <si>
    <t>§107 Limfjordsskolen</t>
  </si>
  <si>
    <t>§107 Møllegården, Brønderslev</t>
  </si>
  <si>
    <t>§107 Nøddehuset - aflastning</t>
  </si>
  <si>
    <t>§107 Nørreheden</t>
  </si>
  <si>
    <t>§107 Projekt I-B</t>
  </si>
  <si>
    <t>§107 Rehabiliteringscenter Strandgaarden</t>
  </si>
  <si>
    <t>§107 Rørbæk Omsogshjem</t>
  </si>
  <si>
    <t>§107 Specialbørnehjemmet Fjordhuset</t>
  </si>
  <si>
    <t>§107 Specialinstitutionen Bøgen</t>
  </si>
  <si>
    <t>§107 Visborggård</t>
  </si>
  <si>
    <t>§108 Behandlingscentret Hammer Bakker</t>
  </si>
  <si>
    <t>§108 Boformen Vestervang</t>
  </si>
  <si>
    <t>§108 Botilbud Engbo</t>
  </si>
  <si>
    <t>§108 Center for Døvblindhed og Høretab, Kloden</t>
  </si>
  <si>
    <t>§108 Kofoedsminde - åben afsnit</t>
  </si>
  <si>
    <t>§108 Lion Kollegiet</t>
  </si>
  <si>
    <t>§108 Socialpsykiatrisk Boform Solsiden - høj takst</t>
  </si>
  <si>
    <t>§108 Socialpsykiatrisk Boform Solsiden - lav takst</t>
  </si>
  <si>
    <t>§108 Socialpsykiatrisk Boform Solsiden - Teglhaven</t>
  </si>
  <si>
    <t>§108 Sødisbakke - Højbo</t>
  </si>
  <si>
    <t>§108 Sødisbakke - Kastanien</t>
  </si>
  <si>
    <t>§108 Sødisbakke - Tårnly</t>
  </si>
  <si>
    <t>§108 Udviklingscentret De2Gårde</t>
  </si>
  <si>
    <t>§108 Visborggård</t>
  </si>
  <si>
    <t>§108 Østergade-Kollegiet</t>
  </si>
  <si>
    <t>§85 Astrupparken - høj takst</t>
  </si>
  <si>
    <t>§85 Astrupparken - lav takst</t>
  </si>
  <si>
    <t>§85 Attruphøj - Hus A</t>
  </si>
  <si>
    <t>§85 Attruphøj - Hus B</t>
  </si>
  <si>
    <t>§85 Behandlingscentret Hammer Bakker</t>
  </si>
  <si>
    <t>§85 Boformen Kærvang</t>
  </si>
  <si>
    <t>§85 Boformen Toftehøj</t>
  </si>
  <si>
    <t>§85 Bofællesskabet Brandur Allé 5</t>
  </si>
  <si>
    <t>§85 Bofællesskabet Bøgevej</t>
  </si>
  <si>
    <t>§85 Bofællesskabet Enggården</t>
  </si>
  <si>
    <t>§85 Bofællesskabet Eriksminde</t>
  </si>
  <si>
    <t>§85 Bofællesskabet Gefionsvej</t>
  </si>
  <si>
    <t>§85 Bofællesskabet Gl. Skagensvej</t>
  </si>
  <si>
    <t>§85 Bofællesskabet Hanebjælken</t>
  </si>
  <si>
    <t>§85 Bofællesskabet Hedelundsgade</t>
  </si>
  <si>
    <t>§85 Bofællesskabet Langbrokrovej</t>
  </si>
  <si>
    <t>§85 Bofællesskabet Lundagervej</t>
  </si>
  <si>
    <t>§85 Bofællesskabet Rådhusvej 67</t>
  </si>
  <si>
    <t>§85 Bofællesskabet Stygge Krumpensvej</t>
  </si>
  <si>
    <t>§85 Bofællesskabet Østre Boulevard</t>
  </si>
  <si>
    <t>§85 Bostederne i Skanderborg</t>
  </si>
  <si>
    <t>§85 Bostedet Møller Eriksensvej</t>
  </si>
  <si>
    <t>§85 Botilbud Bispevænget</t>
  </si>
  <si>
    <t>§85 Botilbud Enghavevej</t>
  </si>
  <si>
    <t>§85 Botilbud Sonjavej</t>
  </si>
  <si>
    <t>§85 Botilbud Vikingevej</t>
  </si>
  <si>
    <t>§85 Botilbud Ålunde</t>
  </si>
  <si>
    <t>§85 Botilbuddet Borgergade</t>
  </si>
  <si>
    <t>§85 Botilbuddet Kastanjebo</t>
  </si>
  <si>
    <t>§85 Botilbuddet Løvdal</t>
  </si>
  <si>
    <t>§85 Botilbuddet Valmuehaven</t>
  </si>
  <si>
    <t>§85 Center for døve</t>
  </si>
  <si>
    <t>§85 Den Selvejende instit. Havmågen</t>
  </si>
  <si>
    <t>§85 Ella og Møller Sørigs Fond</t>
  </si>
  <si>
    <t>§85 Havglimt</t>
  </si>
  <si>
    <t>§85 Havredal</t>
  </si>
  <si>
    <t>§85 Henning Smiths Vej 5</t>
  </si>
  <si>
    <t>§85 Hobitten - Center for autisme</t>
  </si>
  <si>
    <t>§85 Huuman</t>
  </si>
  <si>
    <t>§85 J. O. E. Nielsen</t>
  </si>
  <si>
    <t>§85 Kastanjebo Voksenafdelingen</t>
  </si>
  <si>
    <t xml:space="preserve">§85 Koktvedparken </t>
  </si>
  <si>
    <t>§85 Koktvedparken - enkeltmands tilbud</t>
  </si>
  <si>
    <t>§85 Kollegietilbuddet</t>
  </si>
  <si>
    <t>§85 KP Bostøtte I/S</t>
  </si>
  <si>
    <t>§85 Mariagerfjord Kommune</t>
  </si>
  <si>
    <t>§85 Mariested</t>
  </si>
  <si>
    <t>§85 Nordbo</t>
  </si>
  <si>
    <t>§85 Nordstjernen</t>
  </si>
  <si>
    <t>§85 Nordstjernen - integreret tilbud</t>
  </si>
  <si>
    <t>§85 PlusJob</t>
  </si>
  <si>
    <t>§85 PMU</t>
  </si>
  <si>
    <t>§85 Rebildparken Støttecenter (Døgnpris)</t>
  </si>
  <si>
    <t>§85 Rebildparken Støttecenter (Timepris)</t>
  </si>
  <si>
    <t>§85 Senhjerneskadecenter Nord</t>
  </si>
  <si>
    <t>§85 Socialpsykiatrisk Boform Solsiden Teglgaardshaven - høj takst</t>
  </si>
  <si>
    <t>§85 Socialpsykiatrisk Boform Solsiden Teglgaardshaven - lav takst</t>
  </si>
  <si>
    <t>§85 Støttecenter for døve</t>
  </si>
  <si>
    <t>§85 Sødisbakke</t>
  </si>
  <si>
    <t>§85 Ungdomshøjskolen</t>
  </si>
  <si>
    <t>§85 VARDA</t>
  </si>
  <si>
    <t>§85 Violen</t>
  </si>
  <si>
    <t>§85 Åbrinken, Karup</t>
  </si>
  <si>
    <t>Eksterne</t>
  </si>
  <si>
    <t>Opfølgning</t>
  </si>
  <si>
    <t>§104 Elmetoften</t>
  </si>
  <si>
    <t>§103 Odense Værkstederne, afdeling Camillagården</t>
  </si>
  <si>
    <t>Revisitering</t>
  </si>
  <si>
    <t>Har tidligere modtaget hjælp (afbrudt)</t>
  </si>
  <si>
    <t xml:space="preserve">Fra eksternt tilbud </t>
  </si>
  <si>
    <t>Tillægsydelse - Ekstern</t>
  </si>
  <si>
    <t>Ekstern tillægsydelse</t>
  </si>
  <si>
    <t>styrer åbne for ekstern tillægsydelse</t>
  </si>
  <si>
    <t>Ændring af opfølgningsdato (samme støtte)</t>
  </si>
  <si>
    <t>mangler for 2015</t>
  </si>
  <si>
    <t>§85 Specialgrupperne, Vodskov</t>
  </si>
  <si>
    <t>§103 Revacenter Hjørring (halvdags plads)</t>
  </si>
  <si>
    <t>§104 Nordjyllands Beskyttede Værksted (halvdags plads)</t>
  </si>
  <si>
    <t xml:space="preserve">styrer individuel takst </t>
  </si>
  <si>
    <t>§103 Nordbo (deltid)</t>
  </si>
  <si>
    <t>§103 Nordbo (fuldtid)</t>
  </si>
  <si>
    <t>§103 Nordbo (klubtilbud)</t>
  </si>
  <si>
    <t>§104 Dagtilbud Virkelyst (fuldtid)</t>
  </si>
  <si>
    <t>§104 Dagtilbud Virkelyst (deltid)</t>
  </si>
  <si>
    <t>§104 Nordbo (høj takst)</t>
  </si>
  <si>
    <t>§104 Nordbo (alm. takst)</t>
  </si>
  <si>
    <t>§104 Nordbo (dagtilbud 100%)</t>
  </si>
  <si>
    <t>§104 Nordbo (klubtilbud)</t>
  </si>
  <si>
    <t>§108 Boformen Kærvang (høj takst)</t>
  </si>
  <si>
    <t>§108 Boformen Kærvang (alm. takst)</t>
  </si>
  <si>
    <t>styrer skljul hvis intet udfyldt</t>
  </si>
  <si>
    <t>haslo: majamarek</t>
  </si>
  <si>
    <t xml:space="preserve">2) Vælg mappen                                i sagstræet i venstre side og klik herefter på                       i menu-linien </t>
  </si>
  <si>
    <t>Overordnede oplysninger</t>
  </si>
  <si>
    <t>§97 og §98 timer per måned:</t>
  </si>
  <si>
    <t>Leverandør:</t>
  </si>
  <si>
    <t>Individuel pris per enhed (manuel indtastning):</t>
  </si>
  <si>
    <t>Forventet iværksættelse hos udfører (dd-mm-åååå):</t>
  </si>
  <si>
    <t>Opfølgning:</t>
  </si>
  <si>
    <t>Bevilling slut:</t>
  </si>
  <si>
    <t>§85, §97 og §98 timer per uge:</t>
  </si>
  <si>
    <t>:</t>
  </si>
  <si>
    <t>Type bevilling:</t>
  </si>
  <si>
    <t>Driftsherre:</t>
  </si>
  <si>
    <t>Bevilling slut (dd-mm-åååå):</t>
  </si>
  <si>
    <t>Enhed (manuel indtastning):</t>
  </si>
  <si>
    <t>Slutdato (dd-mm-åååå):</t>
  </si>
  <si>
    <t>OBS! Betyder ophør af foranstaltningen et andet tilbud? Husk da at lave en ny bevilling. Er du usikker på hvor borgeren skal placeres laves en forventet bevilling</t>
  </si>
  <si>
    <t>sundhed-aeldre-handicap-oekonomi@hjoerring.dk</t>
  </si>
  <si>
    <r>
      <t xml:space="preserve">8) OBS! </t>
    </r>
    <r>
      <rPr>
        <sz val="11"/>
        <rFont val="Calibri"/>
        <family val="2"/>
        <scheme val="minor"/>
      </rPr>
      <t>Mærk mailen med</t>
    </r>
    <r>
      <rPr>
        <sz val="11"/>
        <color rgb="FFFF0000"/>
        <rFont val="Calibri"/>
        <family val="2"/>
        <scheme val="minor"/>
      </rPr>
      <t xml:space="preserve"> "I" </t>
    </r>
    <r>
      <rPr>
        <sz val="11"/>
        <rFont val="Calibri"/>
        <family val="2"/>
        <scheme val="minor"/>
      </rPr>
      <t>for Intern eller</t>
    </r>
    <r>
      <rPr>
        <sz val="11"/>
        <color rgb="FFFF0000"/>
        <rFont val="Calibri"/>
        <family val="2"/>
        <scheme val="minor"/>
      </rPr>
      <t xml:space="preserve"> "E"</t>
    </r>
    <r>
      <rPr>
        <sz val="11"/>
        <color theme="1"/>
        <rFont val="Calibri"/>
        <family val="2"/>
        <scheme val="minor"/>
      </rPr>
      <t xml:space="preserve"> for ekstern tilbud i emnefeltet og send mailen til:</t>
    </r>
  </si>
  <si>
    <t xml:space="preserve">ved ophør af bevilling  </t>
  </si>
  <si>
    <t>mangler Buen §85 bostøtte</t>
  </si>
  <si>
    <t>§85</t>
  </si>
  <si>
    <t>§85 Støtteteam Buen</t>
  </si>
  <si>
    <t>Flygtning/familiesammenført</t>
  </si>
  <si>
    <t>Funktionsevnevurdering (VUM)</t>
  </si>
  <si>
    <t>VUM</t>
  </si>
  <si>
    <t>A - Intet problem</t>
  </si>
  <si>
    <t>B1 - Let problem (Lav)</t>
  </si>
  <si>
    <t>B2 - Let problem (Middel)</t>
  </si>
  <si>
    <t>B3 - Let problem (Høj)</t>
  </si>
  <si>
    <t>C1 - Moderat problem (Lav)</t>
  </si>
  <si>
    <t>C2 - Moderat problem (Middel)</t>
  </si>
  <si>
    <t>C3 - Moderat problem (Høj)</t>
  </si>
  <si>
    <t>D1 - Svært problem (Lav)</t>
  </si>
  <si>
    <t>D2 - Svært problem (Middel)</t>
  </si>
  <si>
    <t>D3 - Svært problem (Høj)</t>
  </si>
  <si>
    <t>E1 - Fuldstændig problem (Lav)</t>
  </si>
  <si>
    <t>E2 - Fuldstændig problem (Middel)</t>
  </si>
  <si>
    <t>E3 - Fuldstændig problem (Høj)</t>
  </si>
  <si>
    <t>§108</t>
  </si>
  <si>
    <t>Alkoholmisbrug</t>
  </si>
  <si>
    <t>Stofmisbrug</t>
  </si>
  <si>
    <t>Fra internt botilbud</t>
  </si>
  <si>
    <t xml:space="preserve">Fra eksternt botilbud </t>
  </si>
  <si>
    <t>§104</t>
  </si>
  <si>
    <t xml:space="preserve">      Ny leverandør (manuel indtastning):</t>
  </si>
  <si>
    <t>§104 Slusen</t>
  </si>
  <si>
    <t>§108 Bispehuset</t>
  </si>
  <si>
    <t>§85 Senhjerneskadecenter Nord - Takst 3</t>
  </si>
  <si>
    <t>§85 Senhjerneskadecenter Nord - Takst 2</t>
  </si>
  <si>
    <t>§85 Senhjerneskadecenter Nord - Takst 1</t>
  </si>
  <si>
    <t>OBS! Husk at vælge enhed</t>
  </si>
  <si>
    <t>Enhed:</t>
  </si>
  <si>
    <t>Fast pris pr. måned</t>
  </si>
  <si>
    <t>Forventet stopdato (dd-mm-åååå):</t>
  </si>
  <si>
    <t>Forventet stop (dd-mm-åååå):</t>
  </si>
  <si>
    <t>Bemærkninger:</t>
  </si>
  <si>
    <t>Primær målgruppe</t>
  </si>
  <si>
    <t>Mobilitetsnedsættelse</t>
  </si>
  <si>
    <t>Synesnedsættelse</t>
  </si>
  <si>
    <t>Hørenedsættelse</t>
  </si>
  <si>
    <t>Kommunikationsnedsættelse</t>
  </si>
  <si>
    <t>Døvblindhed</t>
  </si>
  <si>
    <t>Intellektuel/kognitiv forstyrrelse</t>
  </si>
  <si>
    <t>Sindslidelse</t>
  </si>
  <si>
    <t>Socialt problem</t>
  </si>
  <si>
    <t>Sekundær målgruppe</t>
  </si>
  <si>
    <t>Medfødt hjerneskade</t>
  </si>
  <si>
    <t>Erhvervet hjerneskade</t>
  </si>
  <si>
    <t>Opmærksomhedsforstyrrelse</t>
  </si>
  <si>
    <t>Autismespektrum</t>
  </si>
  <si>
    <t>Udviklingshæmning</t>
  </si>
  <si>
    <t>Angst</t>
  </si>
  <si>
    <t>Depression</t>
  </si>
  <si>
    <t>Forandret virkelighedsopfattelse</t>
  </si>
  <si>
    <t>Personlighedsforstyrrelse</t>
  </si>
  <si>
    <t>Spiseforstyrrelse</t>
  </si>
  <si>
    <t>Tilknytningsforstyrrelse</t>
  </si>
  <si>
    <t>Stressbeslatning</t>
  </si>
  <si>
    <t>Hjemløshed</t>
  </si>
  <si>
    <t>Indadreagerende adfærd</t>
  </si>
  <si>
    <t>Kriminalitet</t>
  </si>
  <si>
    <t>Selvmordsforsøg/selvmordstanker</t>
  </si>
  <si>
    <t>Omsorgssvigt</t>
  </si>
  <si>
    <t>Overgreb</t>
  </si>
  <si>
    <t>Selvskadende adfærd</t>
  </si>
  <si>
    <t>Udadreagerende adfærd</t>
  </si>
  <si>
    <t>Social isolation</t>
  </si>
  <si>
    <t>Her angives paragraf, tilbudstype og LEON-niveau. Anvend rullelisten i højre side.</t>
  </si>
  <si>
    <t>OBS! Husk at vælge enhedstype</t>
  </si>
  <si>
    <t>OBS! Husk at anvende rigtig datoformat</t>
  </si>
  <si>
    <t>Overgået til Den Gode Modtagelse</t>
  </si>
  <si>
    <t>Fra Den Gode Modtagelse</t>
  </si>
  <si>
    <t>§85 Erhvervet hjerneskade - Støtteteam Åstrupvej</t>
  </si>
  <si>
    <t>§85 ADHD - Støtteteam Åstrupvej</t>
  </si>
  <si>
    <t>§85 Udviklingshæmning - Støtteteam Åstrupvej</t>
  </si>
  <si>
    <t>§85 Socialpsykiatri - Støtteteam Åstrupvej</t>
  </si>
  <si>
    <t>Indeholdt i opdriftsprognose</t>
  </si>
  <si>
    <t>Ja</t>
  </si>
  <si>
    <t>Nej</t>
  </si>
  <si>
    <t>Aflastning (døgn pr. år)</t>
  </si>
  <si>
    <t>§107</t>
  </si>
  <si>
    <t>§107 Bispehuset 4. sal</t>
  </si>
  <si>
    <t>Indsatspakke (boområdet):</t>
  </si>
  <si>
    <t>Indsatspakke (socialpsykiatri):</t>
  </si>
  <si>
    <t>§85 pakke (bostøtte):</t>
  </si>
  <si>
    <t>Grundtakst</t>
  </si>
  <si>
    <t>Bo-pakke</t>
  </si>
  <si>
    <t>Psy-pakke</t>
  </si>
  <si>
    <t>Dagpakke</t>
  </si>
  <si>
    <t>I alt</t>
  </si>
  <si>
    <t>Vælges kun, hvis der er tale om botilbud - Obs på at der er forskel på boområdet og socialpsykiatri.</t>
  </si>
  <si>
    <t>§107 PMU</t>
  </si>
  <si>
    <t>Styring</t>
  </si>
  <si>
    <t>PSY §42a</t>
  </si>
  <si>
    <t>§85 Voksen Bøgen</t>
  </si>
  <si>
    <t>§42a Særlige psykiatriske pladser</t>
  </si>
  <si>
    <t>Pakke 1 (ny)</t>
  </si>
  <si>
    <t>Pakke 2 (ny)</t>
  </si>
  <si>
    <t>Pakke 3 (ny)</t>
  </si>
  <si>
    <t>Pakke 4 (ny)</t>
  </si>
  <si>
    <t>Pakke 5 (ny)</t>
  </si>
  <si>
    <t>§107 Ungehus Hjørring</t>
  </si>
  <si>
    <t>§104 Aktivitetscentret Hviddalen</t>
  </si>
  <si>
    <t>§103 Det Blå Hus</t>
  </si>
  <si>
    <t>§103 Hjorthøjgaard</t>
  </si>
  <si>
    <t>§103 Semaiskolen (StudieNord)</t>
  </si>
  <si>
    <t>§104 Limjordsskolen</t>
  </si>
  <si>
    <t xml:space="preserve">§104 Lysbro Kunst </t>
  </si>
  <si>
    <t>§104 Stefanshjemmet</t>
  </si>
  <si>
    <t>§104 Voksenklubben Lavuk</t>
  </si>
  <si>
    <t>§104 Åkanden</t>
  </si>
  <si>
    <t>§107 Blå Kors Rold Skov</t>
  </si>
  <si>
    <t>§107 Bofællesskabet Frederiksgade</t>
  </si>
  <si>
    <t>§107 Bostedet Dalsgaard</t>
  </si>
  <si>
    <t>§107 Bostedet Enggården</t>
  </si>
  <si>
    <t>§107 Bostedet Hanbohus</t>
  </si>
  <si>
    <t>§107 Botilbud Litvadhus</t>
  </si>
  <si>
    <t>§107 Fonden Station Vest</t>
  </si>
  <si>
    <t>§107 Henning Smiths Vej 5</t>
  </si>
  <si>
    <t>§107 Socialpædagogisk Kollektiv Ranum</t>
  </si>
  <si>
    <t>§107 Solutio Kongskilde</t>
  </si>
  <si>
    <t>§107 Stoa Gruppen</t>
  </si>
  <si>
    <t>§107 SUF Nord</t>
  </si>
  <si>
    <t>§107 Toftehuset</t>
  </si>
  <si>
    <t>§108 BC Robert Jacobsens Vej</t>
  </si>
  <si>
    <t>§108 Bostedet Aars</t>
  </si>
  <si>
    <t xml:space="preserve">§108 Botilbud Landlyst </t>
  </si>
  <si>
    <t>§108 Botilbud Parkvænget</t>
  </si>
  <si>
    <t>§108 Botilbud Sct. Mortensgaard</t>
  </si>
  <si>
    <t>§108 Det socialpædagogiske kollektiv møllehuset</t>
  </si>
  <si>
    <t>§108 Gaia</t>
  </si>
  <si>
    <t>§108 OK-fonden Helenes Minde</t>
  </si>
  <si>
    <t>§85 Boformen Nåleøjet</t>
  </si>
  <si>
    <t>§85 Bofællesskabet Kastanieparken</t>
  </si>
  <si>
    <t>§85 Bofællesskabet Poststræde</t>
  </si>
  <si>
    <t>§85 Bogfinkevej</t>
  </si>
  <si>
    <t>§85 Bostedet Vendelbo</t>
  </si>
  <si>
    <t>§85 Ernst og Mette - Autismekonsulenterne</t>
  </si>
  <si>
    <t xml:space="preserve">§85 Hjemmevejlederstøtte for Døve </t>
  </si>
  <si>
    <t>§85 Stefanshjemmet</t>
  </si>
  <si>
    <t>§85 SUF bostøtte</t>
  </si>
  <si>
    <t>§85 Tornhøjgaaard Botilbud</t>
  </si>
  <si>
    <t>Egenbetaling slutdato (dd-mm-åååå):</t>
  </si>
  <si>
    <t>§85 Botilbud Sjællandsgade</t>
  </si>
  <si>
    <t>§85 Botilbud Mosbjerghus</t>
  </si>
  <si>
    <t>§107 Bakkely-Fonden</t>
  </si>
  <si>
    <t>§107 Blå Kors Hobro</t>
  </si>
  <si>
    <t>§107 Bostedet Hadsund</t>
  </si>
  <si>
    <t>§107 Botilbud Feddet</t>
  </si>
  <si>
    <t>§107 Botilbud Next Step</t>
  </si>
  <si>
    <t>§107 Holmstrupgård</t>
  </si>
  <si>
    <t>§107 Tagdækkervej</t>
  </si>
  <si>
    <t>§108 Solutio Kongskilde</t>
  </si>
  <si>
    <t>§85 Blå Kors Hobro</t>
  </si>
  <si>
    <t>§85 Botilbuddet Gl. Kongevej</t>
  </si>
  <si>
    <t>§85 Botilbuddet Stjerneskud</t>
  </si>
  <si>
    <t>§85 Botilbuddet Vestergade</t>
  </si>
  <si>
    <t>§85 Holmstrupgård</t>
  </si>
  <si>
    <t>§85 Stoa Gruppen bostøtte</t>
  </si>
  <si>
    <t>§85 Terapi og Supervision v/ Maja Treebak</t>
  </si>
  <si>
    <t>§107 Botibud Nørrebro</t>
  </si>
  <si>
    <t>§107 Botilbud Udsigten</t>
  </si>
  <si>
    <t>§108 Botilbud Nørrebro</t>
  </si>
  <si>
    <t>§108 Botilbud Udsigten</t>
  </si>
  <si>
    <t>§103 Socialpædagogisk Kollektiv Ranum</t>
  </si>
  <si>
    <t>§107 Fonden Svennebjerggaard</t>
  </si>
  <si>
    <t>§108 Kofoedsminde - lukket afsnit</t>
  </si>
  <si>
    <t>Fra botilbud til §85 bostøtte</t>
  </si>
  <si>
    <t>§85 Botilbud Aage Holms Vej - Hus 10 A-D</t>
  </si>
  <si>
    <t>§85 Botilbud Aage Holms Vej - Hus 12 A-F</t>
  </si>
  <si>
    <t>§85 Botilbud Aage Holms Vej - Hus 12 G-N</t>
  </si>
  <si>
    <t>§85 Botilbud Aage Holms Vej - Hus 14 A-F</t>
  </si>
  <si>
    <t>§85 Botilbud Aage Holms Vej - Hus 14 G-R</t>
  </si>
  <si>
    <t>§85 Botilbud Aage Holms Vej - Hus 16</t>
  </si>
  <si>
    <t>§85 Botilbud Aage Holms Vej - Hus 18</t>
  </si>
  <si>
    <t>§107 Fonden Kærbo</t>
  </si>
  <si>
    <t>§104 Fønix ApS</t>
  </si>
  <si>
    <t>§107 Fønix ApS</t>
  </si>
  <si>
    <t>§107 Hedebo - takst 2</t>
  </si>
  <si>
    <t>§107 Hedebo - takst 3</t>
  </si>
  <si>
    <t>Sekundær målgruppe:</t>
  </si>
  <si>
    <t>Indeholdt i opdriftsprognosen</t>
  </si>
  <si>
    <t>Her vælges målgruppe, til- og afgangsårsager. Anvend rullelisten i højre side.</t>
  </si>
  <si>
    <t>Dagpakke (boområdet) - Angiv timer pr. uge:</t>
  </si>
  <si>
    <t>Indipakke timer (Angiv timer pr. uge)</t>
  </si>
  <si>
    <t>Takst (kr.) (manuel indtastning)</t>
  </si>
  <si>
    <t>Fra Børne og Undervisningsområdet (med i opdriftsprognose)</t>
  </si>
  <si>
    <t>Fra Børne og Undervisningsområdet (ikke med i opdriftsprognose)</t>
  </si>
  <si>
    <t>§85 Kollegietilbuddet 2.sal</t>
  </si>
  <si>
    <t>§103 VIKA' G12 (halvdags plads)</t>
  </si>
  <si>
    <t>§103 VIKA' G12</t>
  </si>
  <si>
    <t>§103 VIKA' F70</t>
  </si>
  <si>
    <t>§103 VIKA' F70 (halvdags plads)</t>
  </si>
  <si>
    <t>§85 Botilbud Aage Holms Vej - Hus 10 E-F (aflastning)</t>
  </si>
  <si>
    <t>§85 Botilbud Aage Holms Vej - Hus 10 G-H (skærmede)</t>
  </si>
  <si>
    <t>§104 Lundtoftevej</t>
  </si>
  <si>
    <t>§104 Lundtoftevej (halvdags plads)</t>
  </si>
  <si>
    <t>Fra forsorgshjem</t>
  </si>
  <si>
    <t>§85 a</t>
  </si>
  <si>
    <t>SEL §85 a</t>
  </si>
  <si>
    <t>SEL §107 a</t>
  </si>
  <si>
    <t>§103 Bostedet Bredgade</t>
  </si>
  <si>
    <t>§103 S.E.P Nord</t>
  </si>
  <si>
    <t>§104 Blå Kors Skannerup</t>
  </si>
  <si>
    <t>§104 Bostederne i Skanderborg</t>
  </si>
  <si>
    <t>§104 Botilbud Landlyst</t>
  </si>
  <si>
    <t>§104 Limfjordsværkstedet Viren</t>
  </si>
  <si>
    <t>§104 Holmstrupgård</t>
  </si>
  <si>
    <t>§104 Høskoven</t>
  </si>
  <si>
    <t>§104 Nordlys</t>
  </si>
  <si>
    <t>§104 Væksthuset</t>
  </si>
  <si>
    <t>§107 Blå Kors Hjemmet, Hobro</t>
  </si>
  <si>
    <t>§107 Bostedet Bredgade</t>
  </si>
  <si>
    <t>§107 Bostedet Hjemly</t>
  </si>
  <si>
    <t>§107 Botilbud Viften, Nørresundby</t>
  </si>
  <si>
    <t>§107 Botilbud Viften, Vodskov</t>
  </si>
  <si>
    <t>§107 Den selvejende institution Broager</t>
  </si>
  <si>
    <t>§107 Havredal</t>
  </si>
  <si>
    <t>§107 Hyldgaard og Larsen Botilbuddet Em</t>
  </si>
  <si>
    <t>§107 IBOS Institut for Blinde og Svagsynede</t>
  </si>
  <si>
    <t>§107 PKC - Pædagogisk Kompetence Center</t>
  </si>
  <si>
    <t>§107 Socialpsykiatrisk Boform Solsiden</t>
  </si>
  <si>
    <t>§107 SUF Aarhus</t>
  </si>
  <si>
    <t>§107 Teglhuset - Ølandhus</t>
  </si>
  <si>
    <t>§108 Blå Kors hjemmet, Hobro</t>
  </si>
  <si>
    <t>§108 Bofællesskabet Frederiksgade</t>
  </si>
  <si>
    <t>§108 Bækkebo</t>
  </si>
  <si>
    <t>§108 Ekkofonden</t>
  </si>
  <si>
    <t>§108 Elmelund 2</t>
  </si>
  <si>
    <t>§108 Himmerlandshus</t>
  </si>
  <si>
    <t>§108 Hyldgaard og Larsen Botilbuddet Em</t>
  </si>
  <si>
    <t>§108 Kompasrosen</t>
  </si>
  <si>
    <t>§108 Rørbæk Omsorgshjem</t>
  </si>
  <si>
    <t>§85 Bofællesskabet Frederiksgade</t>
  </si>
  <si>
    <t>§85 Høskoven</t>
  </si>
  <si>
    <t>§85 Autismestøtte ApS</t>
  </si>
  <si>
    <t>§85 Blå Kors Skannerup</t>
  </si>
  <si>
    <t>§85 Bostøtte Tykskovvej</t>
  </si>
  <si>
    <t>§85 Botilbud Feddet</t>
  </si>
  <si>
    <t>§85 SocialAnsvar Aps</t>
  </si>
  <si>
    <t>§85 Team24syv</t>
  </si>
  <si>
    <t>§85 Teglhuset - Ølandhus</t>
  </si>
  <si>
    <t>§85 VAV Service ApS</t>
  </si>
  <si>
    <t>§85 Botilbud Trianglen</t>
  </si>
  <si>
    <t>Pakkemodel botilbud</t>
  </si>
  <si>
    <t>Bopakke 1</t>
  </si>
  <si>
    <t>Bopakke 2</t>
  </si>
  <si>
    <t>Bopakke 3</t>
  </si>
  <si>
    <t>Bopakke 4</t>
  </si>
  <si>
    <t>Bopakke 5</t>
  </si>
  <si>
    <t>Bopakke 6</t>
  </si>
  <si>
    <t>Bopakke 7</t>
  </si>
  <si>
    <t>Bopakke 8</t>
  </si>
  <si>
    <t>Bopakke 9</t>
  </si>
  <si>
    <t>Bopakke 10</t>
  </si>
  <si>
    <t>Psypakke 1</t>
  </si>
  <si>
    <t>Psypakke 2</t>
  </si>
  <si>
    <t>Psypakke 3</t>
  </si>
  <si>
    <t>Psypakke 4</t>
  </si>
  <si>
    <t>Psypakke 5</t>
  </si>
  <si>
    <t>Psypakke 6</t>
  </si>
  <si>
    <t>Psypakke 7</t>
  </si>
  <si>
    <t>Psypakke 8</t>
  </si>
  <si>
    <t>Psypakke 9</t>
  </si>
  <si>
    <t>Psypakke 10</t>
  </si>
  <si>
    <t>Team 107</t>
  </si>
  <si>
    <t>Team Hjemindsats</t>
  </si>
  <si>
    <t>SEL §85 a - uden refusion</t>
  </si>
  <si>
    <t>§103</t>
  </si>
  <si>
    <t>§103 Cafe VIKA'</t>
  </si>
  <si>
    <t>§103 Cafe VIKA' (halvdags plads)</t>
  </si>
  <si>
    <t>SEL §85/ABL §105</t>
  </si>
  <si>
    <t>§107 Bispehuset</t>
  </si>
  <si>
    <t>Indberetning af bevilling til AS2007 (14.5)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</si>
  <si>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</si>
  <si>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</si>
  <si>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</si>
  <si>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</si>
  <si>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</si>
  <si>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</si>
  <si>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</si>
  <si>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</si>
  <si>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</si>
  <si>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</si>
  <si>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</si>
  <si>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</si>
  <si>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Fra intern §85 støtte i egen bolig (bostøtte)</t>
  </si>
  <si>
    <t>Fra ekstern §85 støtte i egen bolig (bostøtte)</t>
  </si>
  <si>
    <t>§85 BoSelv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</si>
</sst>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;@"/>
    <numFmt numFmtId="165" formatCode="[$-406]mmmm\ yyyy;@"/>
    <numFmt numFmtId="166" formatCode="##\ ##\ ##\-####"/>
    <numFmt numFmtId="167" formatCode="[$-406]d\.\ mmmm\ yyyy;@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6600"/>
      <name val="Courier New"/>
      <family val="3"/>
    </font>
    <font>
      <i/>
      <sz val="11"/>
      <color rgb="FFFF0000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Protection="1">
      <protection locked="0"/>
    </xf>
    <xf numFmtId="0" fontId="0" fillId="4" borderId="7" xfId="0" applyFill="1" applyBorder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0" fillId="7" borderId="0" xfId="0" applyFill="1" applyProtection="1">
      <protection locked="0"/>
    </xf>
    <xf numFmtId="0" fontId="0" fillId="7" borderId="4" xfId="0" applyFill="1" applyBorder="1" applyProtection="1">
      <protection locked="0"/>
    </xf>
    <xf numFmtId="0" fontId="4" fillId="3" borderId="2" xfId="0" applyFont="1" applyFill="1" applyBorder="1" applyProtection="1">
      <protection locked="0"/>
    </xf>
    <xf numFmtId="0" fontId="7" fillId="7" borderId="11" xfId="0" applyFont="1" applyFill="1" applyBorder="1" applyProtection="1"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2" fillId="0" borderId="13" xfId="0" applyFont="1" applyBorder="1"/>
    <xf numFmtId="0" fontId="0" fillId="0" borderId="15" xfId="0" applyBorder="1"/>
    <xf numFmtId="0" fontId="0" fillId="0" borderId="14" xfId="0" applyBorder="1"/>
    <xf numFmtId="0" fontId="2" fillId="0" borderId="15" xfId="0" applyFont="1" applyBorder="1"/>
    <xf numFmtId="0" fontId="0" fillId="4" borderId="7" xfId="0" applyFill="1" applyBorder="1" applyAlignment="1" applyProtection="1">
      <alignment horizontal="center" vertical="center"/>
      <protection locked="0"/>
    </xf>
    <xf numFmtId="0" fontId="5" fillId="7" borderId="0" xfId="0" applyFont="1" applyFill="1" applyAlignment="1" applyProtection="1">
      <alignment horizontal="left"/>
      <protection locked="0"/>
    </xf>
    <xf numFmtId="0" fontId="5" fillId="7" borderId="0" xfId="0" applyFont="1" applyFill="1" applyProtection="1">
      <protection locked="0"/>
    </xf>
    <xf numFmtId="2" fontId="5" fillId="7" borderId="0" xfId="0" applyNumberFormat="1" applyFont="1" applyFill="1" applyProtection="1">
      <protection locked="0"/>
    </xf>
    <xf numFmtId="14" fontId="0" fillId="7" borderId="0" xfId="0" applyNumberFormat="1" applyFill="1" applyProtection="1">
      <protection locked="0"/>
    </xf>
    <xf numFmtId="0" fontId="9" fillId="0" borderId="0" xfId="0" applyFont="1" applyProtection="1">
      <protection locked="0"/>
    </xf>
    <xf numFmtId="0" fontId="7" fillId="7" borderId="24" xfId="0" applyFont="1" applyFill="1" applyBorder="1" applyProtection="1">
      <protection locked="0"/>
    </xf>
    <xf numFmtId="0" fontId="7" fillId="0" borderId="25" xfId="0" applyFont="1" applyBorder="1" applyProtection="1">
      <protection locked="0"/>
    </xf>
    <xf numFmtId="0" fontId="5" fillId="7" borderId="8" xfId="0" applyFont="1" applyFill="1" applyBorder="1" applyAlignment="1" applyProtection="1">
      <alignment horizontal="left"/>
      <protection locked="0"/>
    </xf>
    <xf numFmtId="0" fontId="5" fillId="5" borderId="5" xfId="0" applyFont="1" applyFill="1" applyBorder="1" applyProtection="1">
      <protection locked="0"/>
    </xf>
    <xf numFmtId="0" fontId="5" fillId="7" borderId="8" xfId="0" applyFont="1" applyFill="1" applyBorder="1" applyProtection="1">
      <protection locked="0"/>
    </xf>
    <xf numFmtId="0" fontId="5" fillId="0" borderId="8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7" fillId="7" borderId="26" xfId="0" applyFont="1" applyFill="1" applyBorder="1" applyProtection="1">
      <protection locked="0"/>
    </xf>
    <xf numFmtId="0" fontId="5" fillId="7" borderId="5" xfId="0" applyFont="1" applyFill="1" applyBorder="1" applyProtection="1">
      <protection locked="0"/>
    </xf>
    <xf numFmtId="0" fontId="0" fillId="7" borderId="8" xfId="0" applyFill="1" applyBorder="1" applyProtection="1"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9" fillId="0" borderId="5" xfId="0" applyFont="1" applyBorder="1" applyProtection="1">
      <protection locked="0"/>
    </xf>
    <xf numFmtId="0" fontId="5" fillId="0" borderId="19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0" fillId="0" borderId="11" xfId="0" applyBorder="1"/>
    <xf numFmtId="0" fontId="0" fillId="0" borderId="11" xfId="0" applyBorder="1" applyAlignment="1">
      <alignment horizontal="left" indent="1"/>
    </xf>
    <xf numFmtId="3" fontId="0" fillId="0" borderId="11" xfId="0" applyNumberFormat="1" applyBorder="1"/>
    <xf numFmtId="0" fontId="0" fillId="0" borderId="1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28" xfId="0" applyBorder="1"/>
    <xf numFmtId="0" fontId="0" fillId="0" borderId="5" xfId="0" applyBorder="1"/>
    <xf numFmtId="0" fontId="0" fillId="0" borderId="6" xfId="0" applyBorder="1"/>
    <xf numFmtId="0" fontId="0" fillId="0" borderId="12" xfId="0" applyBorder="1"/>
    <xf numFmtId="0" fontId="0" fillId="0" borderId="8" xfId="0" applyBorder="1"/>
    <xf numFmtId="0" fontId="0" fillId="0" borderId="19" xfId="0" applyBorder="1"/>
    <xf numFmtId="165" fontId="0" fillId="4" borderId="7" xfId="0" applyNumberFormat="1" applyFill="1" applyBorder="1" applyAlignment="1" applyProtection="1">
      <alignment horizontal="center" vertical="center"/>
      <protection locked="0"/>
    </xf>
    <xf numFmtId="0" fontId="2" fillId="0" borderId="12" xfId="0" applyFont="1" applyBorder="1"/>
    <xf numFmtId="17" fontId="0" fillId="0" borderId="8" xfId="0" applyNumberFormat="1" applyBorder="1"/>
    <xf numFmtId="17" fontId="0" fillId="0" borderId="19" xfId="0" applyNumberFormat="1" applyBorder="1"/>
    <xf numFmtId="0" fontId="2" fillId="0" borderId="8" xfId="0" applyFont="1" applyBorder="1"/>
    <xf numFmtId="0" fontId="0" fillId="7" borderId="5" xfId="0" applyFill="1" applyBorder="1" applyProtection="1">
      <protection locked="0"/>
    </xf>
    <xf numFmtId="0" fontId="0" fillId="6" borderId="30" xfId="0" applyFill="1" applyBorder="1" applyProtection="1">
      <protection locked="0"/>
    </xf>
    <xf numFmtId="0" fontId="0" fillId="6" borderId="31" xfId="0" applyFill="1" applyBorder="1" applyProtection="1">
      <protection locked="0"/>
    </xf>
    <xf numFmtId="2" fontId="0" fillId="4" borderId="7" xfId="0" applyNumberFormat="1" applyFill="1" applyBorder="1" applyAlignment="1" applyProtection="1">
      <alignment horizontal="center" vertical="center"/>
      <protection locked="0"/>
    </xf>
    <xf numFmtId="0" fontId="2" fillId="0" borderId="29" xfId="0" applyFont="1" applyBorder="1" applyAlignment="1">
      <alignment horizontal="left"/>
    </xf>
    <xf numFmtId="0" fontId="5" fillId="10" borderId="0" xfId="0" applyFont="1" applyFill="1" applyProtection="1">
      <protection locked="0"/>
    </xf>
    <xf numFmtId="0" fontId="9" fillId="10" borderId="0" xfId="0" applyFont="1" applyFill="1" applyProtection="1">
      <protection locked="0"/>
    </xf>
    <xf numFmtId="0" fontId="5" fillId="0" borderId="27" xfId="0" applyFont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0" fillId="7" borderId="0" xfId="0" applyFill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7" borderId="0" xfId="0" applyFont="1" applyFill="1" applyAlignment="1" applyProtection="1">
      <alignment wrapText="1"/>
      <protection locked="0"/>
    </xf>
    <xf numFmtId="14" fontId="0" fillId="7" borderId="0" xfId="0" applyNumberFormat="1" applyFill="1" applyAlignment="1" applyProtection="1">
      <alignment horizontal="center" vertical="center"/>
      <protection locked="0"/>
    </xf>
    <xf numFmtId="0" fontId="0" fillId="11" borderId="11" xfId="0" applyFill="1" applyBorder="1"/>
    <xf numFmtId="0" fontId="0" fillId="11" borderId="11" xfId="0" applyFill="1" applyBorder="1" applyAlignment="1">
      <alignment horizontal="left" indent="1"/>
    </xf>
    <xf numFmtId="3" fontId="0" fillId="11" borderId="11" xfId="0" applyNumberFormat="1" applyFill="1" applyBorder="1"/>
    <xf numFmtId="0" fontId="0" fillId="12" borderId="11" xfId="0" applyFill="1" applyBorder="1"/>
    <xf numFmtId="0" fontId="0" fillId="12" borderId="11" xfId="0" applyFill="1" applyBorder="1" applyAlignment="1">
      <alignment horizontal="left" indent="1"/>
    </xf>
    <xf numFmtId="3" fontId="0" fillId="12" borderId="11" xfId="0" applyNumberFormat="1" applyFill="1" applyBorder="1"/>
    <xf numFmtId="3" fontId="0" fillId="0" borderId="14" xfId="0" applyNumberFormat="1" applyBorder="1"/>
    <xf numFmtId="0" fontId="0" fillId="13" borderId="11" xfId="0" applyFill="1" applyBorder="1" applyAlignment="1">
      <alignment horizontal="left" indent="1"/>
    </xf>
    <xf numFmtId="3" fontId="0" fillId="13" borderId="11" xfId="0" applyNumberFormat="1" applyFill="1" applyBorder="1"/>
    <xf numFmtId="0" fontId="0" fillId="13" borderId="11" xfId="0" applyFill="1" applyBorder="1"/>
    <xf numFmtId="0" fontId="0" fillId="0" borderId="14" xfId="0" applyBorder="1" applyAlignment="1">
      <alignment horizontal="left" indent="1"/>
    </xf>
    <xf numFmtId="0" fontId="5" fillId="14" borderId="0" xfId="0" applyFont="1" applyFill="1" applyProtection="1">
      <protection locked="0"/>
    </xf>
    <xf numFmtId="0" fontId="10" fillId="9" borderId="16" xfId="0" applyFont="1" applyFill="1" applyBorder="1" applyAlignment="1">
      <alignment horizontal="center"/>
    </xf>
    <xf numFmtId="0" fontId="10" fillId="9" borderId="17" xfId="0" applyFont="1" applyFill="1" applyBorder="1" applyAlignment="1">
      <alignment horizontal="center"/>
    </xf>
    <xf numFmtId="0" fontId="10" fillId="9" borderId="18" xfId="0" applyFont="1" applyFill="1" applyBorder="1" applyAlignment="1">
      <alignment horizontal="center"/>
    </xf>
    <xf numFmtId="3" fontId="0" fillId="5" borderId="7" xfId="0" applyNumberFormat="1" applyFill="1" applyBorder="1" applyAlignment="1" applyProtection="1">
      <alignment horizontal="center"/>
      <protection locked="0"/>
    </xf>
    <xf numFmtId="3" fontId="0" fillId="5" borderId="7" xfId="0" applyNumberFormat="1" applyFill="1" applyBorder="1" applyAlignment="1" applyProtection="1">
      <alignment horizontal="center" vertical="center"/>
      <protection locked="0"/>
    </xf>
    <xf numFmtId="166" fontId="5" fillId="5" borderId="7" xfId="0" applyNumberFormat="1" applyFont="1" applyFill="1" applyBorder="1" applyAlignment="1" applyProtection="1">
      <alignment horizontal="center"/>
      <protection locked="0"/>
    </xf>
    <xf numFmtId="0" fontId="5" fillId="7" borderId="27" xfId="0" applyFont="1" applyFill="1" applyBorder="1" applyProtection="1">
      <protection locked="0"/>
    </xf>
    <xf numFmtId="0" fontId="11" fillId="0" borderId="8" xfId="0" applyFont="1" applyBorder="1" applyProtection="1">
      <protection locked="0"/>
    </xf>
    <xf numFmtId="167" fontId="0" fillId="4" borderId="7" xfId="0" applyNumberFormat="1" applyFill="1" applyBorder="1" applyAlignment="1" applyProtection="1">
      <alignment horizontal="center" vertical="center"/>
      <protection locked="0"/>
    </xf>
    <xf numFmtId="0" fontId="11" fillId="7" borderId="8" xfId="0" applyFont="1" applyFill="1" applyBorder="1" applyProtection="1">
      <protection locked="0"/>
    </xf>
    <xf numFmtId="3" fontId="12" fillId="0" borderId="0" xfId="0" applyNumberFormat="1" applyFont="1"/>
    <xf numFmtId="3" fontId="12" fillId="0" borderId="7" xfId="0" applyNumberFormat="1" applyFont="1" applyBorder="1" applyAlignment="1">
      <alignment horizontal="right" vertical="center" wrapText="1"/>
    </xf>
    <xf numFmtId="0" fontId="2" fillId="0" borderId="29" xfId="0" applyFont="1" applyBorder="1"/>
    <xf numFmtId="0" fontId="0" fillId="0" borderId="30" xfId="0" applyBorder="1" applyProtection="1">
      <protection locked="0"/>
    </xf>
    <xf numFmtId="0" fontId="1" fillId="0" borderId="0" xfId="0" applyFont="1" applyAlignment="1" applyProtection="1">
      <alignment horizontal="left" indent="2"/>
      <protection locked="0"/>
    </xf>
    <xf numFmtId="0" fontId="0" fillId="7" borderId="6" xfId="0" applyFill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23" xfId="0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7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2" fillId="0" borderId="7" xfId="0" applyFont="1" applyBorder="1" applyAlignment="1" applyProtection="1">
      <alignment horizontal="left" indent="2"/>
      <protection locked="0"/>
    </xf>
    <xf numFmtId="0" fontId="2" fillId="7" borderId="0" xfId="0" applyFont="1" applyFill="1" applyAlignment="1" applyProtection="1">
      <alignment horizontal="left" indent="2"/>
      <protection locked="0"/>
    </xf>
    <xf numFmtId="0" fontId="2" fillId="7" borderId="0" xfId="0" applyFont="1" applyFill="1" applyAlignment="1" applyProtection="1">
      <alignment horizontal="left" indent="1"/>
      <protection locked="0"/>
    </xf>
    <xf numFmtId="0" fontId="5" fillId="14" borderId="8" xfId="0" applyFont="1" applyFill="1" applyBorder="1" applyProtection="1">
      <protection locked="0"/>
    </xf>
    <xf numFmtId="0" fontId="0" fillId="7" borderId="27" xfId="0" applyFill="1" applyBorder="1" applyProtection="1">
      <protection locked="0"/>
    </xf>
    <xf numFmtId="0" fontId="0" fillId="7" borderId="19" xfId="0" applyFill="1" applyBorder="1" applyProtection="1">
      <protection locked="0"/>
    </xf>
    <xf numFmtId="0" fontId="5" fillId="0" borderId="11" xfId="0" applyFont="1" applyBorder="1" applyAlignment="1">
      <alignment horizontal="left" indent="1"/>
    </xf>
    <xf numFmtId="0" fontId="2" fillId="0" borderId="0" xfId="0" applyFont="1" applyProtection="1">
      <protection locked="0"/>
    </xf>
    <xf numFmtId="167" fontId="0" fillId="4" borderId="0" xfId="0" applyNumberFormat="1" applyFill="1" applyAlignment="1" applyProtection="1">
      <alignment horizontal="center" vertical="center"/>
      <protection locked="0"/>
    </xf>
    <xf numFmtId="167" fontId="0" fillId="4" borderId="3" xfId="0" applyNumberForma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left" indent="2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vertical="top"/>
      <protection locked="0"/>
    </xf>
    <xf numFmtId="0" fontId="0" fillId="4" borderId="7" xfId="0" applyFill="1" applyBorder="1" applyAlignment="1" applyProtection="1">
      <alignment horizontal="left" vertical="top"/>
      <protection locked="0"/>
    </xf>
    <xf numFmtId="14" fontId="0" fillId="4" borderId="7" xfId="0" applyNumberFormat="1" applyFill="1" applyBorder="1" applyAlignment="1" applyProtection="1">
      <alignment horizontal="center" vertical="center"/>
      <protection locked="0"/>
    </xf>
    <xf numFmtId="0" fontId="4" fillId="3" borderId="28" xfId="0" applyFont="1" applyFill="1" applyBorder="1" applyProtection="1">
      <protection locked="0"/>
    </xf>
    <xf numFmtId="0" fontId="4" fillId="7" borderId="0" xfId="0" applyFont="1" applyFill="1" applyProtection="1">
      <protection locked="0"/>
    </xf>
    <xf numFmtId="0" fontId="4" fillId="7" borderId="8" xfId="0" applyFont="1" applyFill="1" applyBorder="1" applyProtection="1">
      <protection locked="0"/>
    </xf>
    <xf numFmtId="0" fontId="2" fillId="15" borderId="7" xfId="0" applyFont="1" applyFill="1" applyBorder="1" applyProtection="1">
      <protection locked="0"/>
    </xf>
    <xf numFmtId="0" fontId="2" fillId="15" borderId="7" xfId="0" applyFont="1" applyFill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2" fontId="2" fillId="15" borderId="7" xfId="0" applyNumberFormat="1" applyFont="1" applyFill="1" applyBorder="1" applyAlignment="1" applyProtection="1">
      <alignment horizontal="center" vertical="center" wrapText="1"/>
      <protection locked="0"/>
    </xf>
    <xf numFmtId="2" fontId="2" fillId="15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17" fontId="0" fillId="4" borderId="7" xfId="0" applyNumberFormat="1" applyFill="1" applyBorder="1" applyAlignment="1" applyProtection="1">
      <alignment horizontal="center"/>
      <protection locked="0"/>
    </xf>
    <xf numFmtId="0" fontId="4" fillId="6" borderId="29" xfId="0" applyFont="1" applyFill="1" applyBorder="1" applyProtection="1">
      <protection locked="0"/>
    </xf>
    <xf numFmtId="0" fontId="4" fillId="6" borderId="30" xfId="0" applyFont="1" applyFill="1" applyBorder="1" applyProtection="1">
      <protection locked="0"/>
    </xf>
    <xf numFmtId="167" fontId="0" fillId="7" borderId="0" xfId="0" applyNumberFormat="1" applyFill="1" applyAlignment="1" applyProtection="1">
      <alignment horizontal="center" vertical="center"/>
      <protection locked="0"/>
    </xf>
    <xf numFmtId="0" fontId="0" fillId="0" borderId="0" xfId="0" applyAlignment="1">
      <alignment horizontal="left" indent="1"/>
    </xf>
    <xf numFmtId="3" fontId="0" fillId="0" borderId="0" xfId="0" applyNumberFormat="1"/>
    <xf numFmtId="0" fontId="0" fillId="0" borderId="32" xfId="0" applyBorder="1"/>
    <xf numFmtId="167" fontId="2" fillId="16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29" xfId="0" applyFill="1" applyBorder="1" applyAlignment="1" applyProtection="1">
      <alignment horizontal="center"/>
      <protection locked="0"/>
    </xf>
    <xf numFmtId="0" fontId="0" fillId="6" borderId="30" xfId="0" applyFill="1" applyBorder="1" applyAlignment="1" applyProtection="1">
      <alignment horizontal="center"/>
      <protection locked="0"/>
    </xf>
    <xf numFmtId="0" fontId="0" fillId="6" borderId="31" xfId="0" applyFill="1" applyBorder="1" applyAlignment="1" applyProtection="1">
      <alignment horizontal="center"/>
      <protection locked="0"/>
    </xf>
    <xf numFmtId="0" fontId="5" fillId="7" borderId="8" xfId="0" applyFont="1" applyFill="1" applyBorder="1" applyAlignment="1" applyProtection="1">
      <alignment horizontal="left" vertical="top"/>
      <protection locked="0"/>
    </xf>
    <xf numFmtId="0" fontId="5" fillId="7" borderId="0" xfId="0" applyFont="1" applyFill="1" applyAlignment="1" applyProtection="1">
      <alignment horizontal="left" vertical="top"/>
      <protection locked="0"/>
    </xf>
    <xf numFmtId="0" fontId="0" fillId="6" borderId="5" xfId="0" applyFill="1" applyBorder="1" applyAlignment="1" applyProtection="1">
      <alignment horizontal="center"/>
      <protection locked="0"/>
    </xf>
    <xf numFmtId="0" fontId="13" fillId="16" borderId="29" xfId="0" applyFont="1" applyFill="1" applyBorder="1" applyAlignment="1" applyProtection="1">
      <alignment horizontal="center" vertical="center" wrapText="1"/>
      <protection locked="0"/>
    </xf>
    <xf numFmtId="0" fontId="13" fillId="16" borderId="30" xfId="0" applyFont="1" applyFill="1" applyBorder="1" applyAlignment="1" applyProtection="1">
      <alignment horizontal="center" vertical="center" wrapText="1"/>
      <protection locked="0"/>
    </xf>
    <xf numFmtId="0" fontId="13" fillId="16" borderId="31" xfId="0" applyFont="1" applyFill="1" applyBorder="1" applyAlignment="1" applyProtection="1">
      <alignment horizontal="center" vertical="center" wrapText="1"/>
      <protection locked="0"/>
    </xf>
    <xf numFmtId="0" fontId="2" fillId="15" borderId="29" xfId="0" applyFont="1" applyFill="1" applyBorder="1" applyAlignment="1" applyProtection="1">
      <alignment horizontal="center" vertical="center" wrapText="1"/>
      <protection locked="0"/>
    </xf>
    <xf numFmtId="0" fontId="2" fillId="15" borderId="30" xfId="0" applyFont="1" applyFill="1" applyBorder="1" applyAlignment="1" applyProtection="1">
      <alignment horizontal="center" vertical="center" wrapText="1"/>
      <protection locked="0"/>
    </xf>
    <xf numFmtId="0" fontId="2" fillId="15" borderId="31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164" fontId="2" fillId="0" borderId="2" xfId="0" applyNumberFormat="1" applyFont="1" applyBorder="1" applyAlignment="1" applyProtection="1">
      <alignment horizontal="center"/>
      <protection locked="0"/>
    </xf>
    <xf numFmtId="164" fontId="2" fillId="0" borderId="3" xfId="0" applyNumberFormat="1" applyFont="1" applyBorder="1" applyAlignment="1" applyProtection="1">
      <alignment horizontal="center"/>
      <protection locked="0"/>
    </xf>
    <xf numFmtId="0" fontId="4" fillId="8" borderId="20" xfId="0" applyFont="1" applyFill="1" applyBorder="1" applyAlignment="1" applyProtection="1">
      <alignment horizontal="center"/>
      <protection locked="0"/>
    </xf>
    <xf numFmtId="0" fontId="4" fillId="8" borderId="21" xfId="0" applyFont="1" applyFill="1" applyBorder="1" applyAlignment="1" applyProtection="1">
      <alignment horizontal="center"/>
      <protection locked="0"/>
    </xf>
    <xf numFmtId="0" fontId="4" fillId="8" borderId="22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10" fillId="9" borderId="16" xfId="0" applyFont="1" applyFill="1" applyBorder="1" applyAlignment="1">
      <alignment horizontal="center"/>
    </xf>
    <xf numFmtId="0" fontId="10" fillId="9" borderId="17" xfId="0" applyFont="1" applyFill="1" applyBorder="1" applyAlignment="1">
      <alignment horizontal="center"/>
    </xf>
    <xf numFmtId="0" fontId="10" fillId="9" borderId="18" xfId="0" applyFont="1" applyFill="1" applyBorder="1" applyAlignment="1">
      <alignment horizontal="center"/>
    </xf>
  </cellXfs>
  <cellStyles count="1">
    <cellStyle name="Normal" xfId="0" builtinId="0"/>
  </cellStyles>
  <dxfs count="158"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ont>
        <color theme="0"/>
      </font>
      <fill>
        <patternFill patternType="solid">
          <bgColor rgb="FFFF0000"/>
        </patternFill>
      </fill>
    </dxf>
    <dxf>
      <font>
        <color rgb="FFC00000"/>
      </font>
      <fill>
        <patternFill patternType="lightDown">
          <bgColor theme="0"/>
        </patternFill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solid"/>
      </fill>
    </dxf>
    <dxf>
      <fill>
        <patternFill patternType="solid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solid"/>
      </fill>
    </dxf>
    <dxf>
      <fill>
        <patternFill patternType="solid"/>
      </fill>
    </dxf>
    <dxf>
      <fill>
        <patternFill patternType="lightDown"/>
      </fill>
    </dxf>
    <dxf>
      <fill>
        <patternFill patternType="lightDown"/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solid"/>
      </fill>
    </dxf>
    <dxf>
      <fill>
        <patternFill patternType="solid"/>
      </fill>
    </dxf>
    <dxf>
      <fill>
        <patternFill patternType="lightDown"/>
      </fill>
    </dxf>
    <dxf>
      <fill>
        <patternFill patternType="lightDown"/>
      </fill>
    </dxf>
    <dxf>
      <fill>
        <patternFill patternType="solid"/>
      </fill>
    </dxf>
    <dxf>
      <fill>
        <patternFill patternType="lightDown"/>
      </fill>
    </dxf>
    <dxf>
      <fill>
        <patternFill patternType="solid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solid"/>
      </fill>
    </dxf>
    <dxf>
      <fill>
        <patternFill patternType="lightDown"/>
      </fill>
    </dxf>
    <dxf>
      <fill>
        <patternFill patternType="lightDown"/>
      </fill>
    </dxf>
    <dxf>
      <fill>
        <patternFill patternType="solid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solid"/>
      </fill>
    </dxf>
    <dxf>
      <fill>
        <patternFill patternType="lightDown"/>
      </fill>
    </dxf>
    <dxf>
      <fill>
        <patternFill patternType="lightDown"/>
      </fill>
    </dxf>
    <dxf>
      <fill>
        <patternFill patternType="solid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solid"/>
      </fill>
    </dxf>
    <dxf>
      <fill>
        <patternFill patternType="lightDown"/>
      </fill>
    </dxf>
    <dxf>
      <fill>
        <patternFill patternType="lightDown"/>
      </fill>
    </dxf>
    <dxf>
      <fill>
        <patternFill patternType="solid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solid"/>
      </fill>
    </dxf>
    <dxf>
      <fill>
        <patternFill patternType="lightDown"/>
      </fill>
    </dxf>
    <dxf>
      <fill>
        <patternFill patternType="lightDown"/>
      </fill>
    </dxf>
    <dxf>
      <fill>
        <patternFill patternType="solid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solid"/>
      </fill>
    </dxf>
    <dxf>
      <fill>
        <patternFill patternType="lightDown"/>
      </fill>
    </dxf>
    <dxf>
      <fill>
        <patternFill patternType="solid"/>
      </fill>
    </dxf>
    <dxf>
      <fill>
        <patternFill patternType="lightDown"/>
      </fill>
    </dxf>
    <dxf>
      <fill>
        <patternFill patternType="solid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solid"/>
      </fill>
    </dxf>
    <dxf>
      <fill>
        <patternFill patternType="lightDown"/>
      </fill>
    </dxf>
    <dxf>
      <fill>
        <patternFill patternType="solid"/>
      </fill>
    </dxf>
    <dxf>
      <fill>
        <patternFill patternType="lightDown"/>
      </fill>
    </dxf>
    <dxf>
      <font>
        <color rgb="FFC00000"/>
      </font>
      <fill>
        <patternFill patternType="lightDown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lightDown"/>
      </fill>
    </dxf>
    <dxf>
      <font>
        <color theme="0"/>
      </font>
      <fill>
        <patternFill>
          <fgColor auto="1"/>
          <bgColor rgb="FFFF0000"/>
        </patternFill>
      </fill>
    </dxf>
    <dxf>
      <fill>
        <patternFill patternType="lightDown"/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ont>
        <color theme="0"/>
      </font>
      <fill>
        <patternFill patternType="solid">
          <bgColor rgb="FFFF0000"/>
        </patternFill>
      </fill>
    </dxf>
    <dxf>
      <font>
        <color rgb="FFC00000"/>
      </font>
      <fill>
        <patternFill patternType="lightDown">
          <bgColor auto="1"/>
        </patternFill>
      </fill>
    </dxf>
    <dxf>
      <fill>
        <patternFill patternType="lightDown"/>
      </fill>
    </dxf>
    <dxf>
      <font>
        <color theme="0"/>
      </font>
      <fill>
        <patternFill>
          <fgColor auto="1"/>
          <bgColor rgb="FFFF0000"/>
        </patternFill>
      </fill>
    </dxf>
    <dxf>
      <fill>
        <patternFill patternType="lightDown"/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solid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solid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ont>
        <color rgb="FFC00000"/>
      </font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solid"/>
      </fill>
    </dxf>
    <dxf>
      <fill>
        <patternFill patternType="solid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solid"/>
      </fill>
    </dxf>
    <dxf>
      <fill>
        <patternFill patternType="solid"/>
      </fill>
    </dxf>
    <dxf>
      <fill>
        <patternFill patternType="lightDown"/>
      </fill>
    </dxf>
    <dxf>
      <fill>
        <patternFill patternType="solid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tabColor rgb="FFFF0000"/>
  </sheetPr>
  <dimension ref="A1:N175"/>
  <sheetViews>
    <sheetView showGridLines="0" tabSelected="1" topLeftCell="A34" zoomScaleNormal="100" zoomScaleSheetLayoutView="90" workbookViewId="0">
      <selection activeCell="C111" sqref="C111"/>
    </sheetView>
  </sheetViews>
  <sheetFormatPr defaultColWidth="8.81640625" defaultRowHeight="14.5" x14ac:dyDescent="0.35"/>
  <cols>
    <col min="1" max="1" width="3.54296875" style="1" customWidth="1"/>
    <col min="2" max="2" width="48.1796875" style="1" customWidth="1"/>
    <col min="3" max="3" width="56.26953125" style="1" customWidth="1"/>
    <col min="4" max="4" width="29.54296875" style="1" customWidth="1"/>
    <col min="5" max="5" width="3.54296875" style="1" customWidth="1"/>
    <col min="6" max="11" width="14" style="1" hidden="1" customWidth="1"/>
    <col min="12" max="12" width="8.81640625" style="1" customWidth="1"/>
    <col min="13" max="13" width="8.81640625" style="1"/>
    <col min="14" max="14" width="19.7265625" style="1" customWidth="1"/>
    <col min="15" max="16384" width="8.81640625" style="1"/>
  </cols>
  <sheetData>
    <row r="1" spans="1:14" ht="21.65" hidden="1" customHeight="1" thickBot="1" x14ac:dyDescent="0.55000000000000004">
      <c r="A1" s="163" t="s">
        <v>0</v>
      </c>
      <c r="B1" s="164"/>
      <c r="C1" s="164"/>
      <c r="D1" s="164"/>
      <c r="E1" s="165"/>
      <c r="F1" s="148"/>
      <c r="G1" s="149"/>
      <c r="H1" s="149"/>
      <c r="I1" s="149"/>
      <c r="J1" s="149"/>
      <c r="K1" s="150"/>
    </row>
    <row r="2" spans="1:14" ht="14.5" hidden="1" customHeight="1" x14ac:dyDescent="0.35">
      <c r="A2" s="29"/>
      <c r="B2" s="5"/>
      <c r="C2" s="5"/>
      <c r="D2" s="5"/>
      <c r="E2" s="54"/>
      <c r="F2" s="151"/>
      <c r="G2" s="152"/>
      <c r="H2" s="152"/>
      <c r="I2" s="152"/>
      <c r="J2" s="152"/>
      <c r="K2" s="153"/>
    </row>
    <row r="3" spans="1:14" ht="14.5" hidden="1" customHeight="1" x14ac:dyDescent="0.35">
      <c r="A3" s="29"/>
      <c r="B3" s="1" t="s">
        <v>1</v>
      </c>
      <c r="E3" s="54"/>
      <c r="F3" s="151"/>
      <c r="G3" s="152"/>
      <c r="H3" s="152"/>
      <c r="I3" s="152"/>
      <c r="J3" s="152"/>
      <c r="K3" s="153"/>
    </row>
    <row r="4" spans="1:14" ht="14.5" hidden="1" customHeight="1" x14ac:dyDescent="0.35">
      <c r="A4" s="29"/>
      <c r="E4" s="54"/>
      <c r="F4" s="151"/>
      <c r="G4" s="152"/>
      <c r="H4" s="152"/>
      <c r="I4" s="152"/>
      <c r="J4" s="152"/>
      <c r="K4" s="153"/>
      <c r="N4" s="1" t="s">
        <v>328</v>
      </c>
    </row>
    <row r="5" spans="1:14" ht="14.5" hidden="1" customHeight="1" x14ac:dyDescent="0.35">
      <c r="A5" s="29"/>
      <c r="B5" s="1" t="s">
        <v>329</v>
      </c>
      <c r="E5" s="54"/>
      <c r="F5" s="151"/>
      <c r="G5" s="152"/>
      <c r="H5" s="152"/>
      <c r="I5" s="152"/>
      <c r="J5" s="152"/>
      <c r="K5" s="153"/>
    </row>
    <row r="6" spans="1:14" ht="14.5" hidden="1" customHeight="1" x14ac:dyDescent="0.35">
      <c r="A6" s="29"/>
      <c r="E6" s="54"/>
      <c r="F6" s="151"/>
      <c r="G6" s="152"/>
      <c r="H6" s="152"/>
      <c r="I6" s="152"/>
      <c r="J6" s="152"/>
      <c r="K6" s="153"/>
    </row>
    <row r="7" spans="1:14" ht="14.5" hidden="1" customHeight="1" x14ac:dyDescent="0.35">
      <c r="A7" s="29"/>
      <c r="E7" s="54"/>
      <c r="F7" s="151"/>
      <c r="G7" s="152"/>
      <c r="H7" s="152"/>
      <c r="I7" s="152"/>
      <c r="J7" s="152"/>
      <c r="K7" s="153"/>
    </row>
    <row r="8" spans="1:14" ht="14.5" hidden="1" customHeight="1" x14ac:dyDescent="0.35">
      <c r="A8" s="29"/>
      <c r="B8" s="1" t="s">
        <v>26</v>
      </c>
      <c r="E8" s="54"/>
      <c r="F8" s="151"/>
      <c r="G8" s="152"/>
      <c r="H8" s="152"/>
      <c r="I8" s="152"/>
      <c r="J8" s="152"/>
      <c r="K8" s="153"/>
    </row>
    <row r="9" spans="1:14" ht="14.5" hidden="1" customHeight="1" x14ac:dyDescent="0.35">
      <c r="A9" s="29"/>
      <c r="E9" s="54"/>
      <c r="F9" s="151"/>
      <c r="G9" s="152"/>
      <c r="H9" s="152"/>
      <c r="I9" s="152"/>
      <c r="J9" s="152"/>
      <c r="K9" s="153"/>
    </row>
    <row r="10" spans="1:14" ht="14.5" hidden="1" customHeight="1" x14ac:dyDescent="0.35">
      <c r="A10" s="29"/>
      <c r="E10" s="54"/>
      <c r="F10" s="151"/>
      <c r="G10" s="152"/>
      <c r="H10" s="152"/>
      <c r="I10" s="152"/>
      <c r="J10" s="152"/>
      <c r="K10" s="153"/>
    </row>
    <row r="11" spans="1:14" ht="14.5" hidden="1" customHeight="1" x14ac:dyDescent="0.35">
      <c r="A11" s="29"/>
      <c r="E11" s="54"/>
      <c r="F11" s="151"/>
      <c r="G11" s="152"/>
      <c r="H11" s="152"/>
      <c r="I11" s="152"/>
      <c r="J11" s="152"/>
      <c r="K11" s="153"/>
    </row>
    <row r="12" spans="1:14" ht="14.5" hidden="1" customHeight="1" x14ac:dyDescent="0.35">
      <c r="A12" s="29"/>
      <c r="E12" s="54"/>
      <c r="F12" s="151"/>
      <c r="G12" s="152"/>
      <c r="H12" s="152"/>
      <c r="I12" s="152"/>
      <c r="J12" s="152"/>
      <c r="K12" s="153"/>
    </row>
    <row r="13" spans="1:14" ht="14.5" hidden="1" customHeight="1" x14ac:dyDescent="0.35">
      <c r="A13" s="29"/>
      <c r="E13" s="54"/>
      <c r="F13" s="151"/>
      <c r="G13" s="152"/>
      <c r="H13" s="152"/>
      <c r="I13" s="152"/>
      <c r="J13" s="152"/>
      <c r="K13" s="153"/>
    </row>
    <row r="14" spans="1:14" ht="14.5" hidden="1" customHeight="1" x14ac:dyDescent="0.35">
      <c r="A14" s="29"/>
      <c r="B14" s="1" t="s">
        <v>2</v>
      </c>
      <c r="E14" s="54"/>
      <c r="F14" s="151"/>
      <c r="G14" s="152"/>
      <c r="H14" s="152"/>
      <c r="I14" s="152"/>
      <c r="J14" s="152"/>
      <c r="K14" s="153"/>
    </row>
    <row r="15" spans="1:14" ht="14.5" hidden="1" customHeight="1" x14ac:dyDescent="0.35">
      <c r="A15" s="29"/>
      <c r="E15" s="54"/>
      <c r="F15" s="151"/>
      <c r="G15" s="152"/>
      <c r="H15" s="152"/>
      <c r="I15" s="152"/>
      <c r="J15" s="152"/>
      <c r="K15" s="153"/>
    </row>
    <row r="16" spans="1:14" ht="14.5" hidden="1" customHeight="1" x14ac:dyDescent="0.35">
      <c r="A16" s="29"/>
      <c r="B16" s="1" t="s">
        <v>25</v>
      </c>
      <c r="E16" s="54"/>
      <c r="F16" s="151"/>
      <c r="G16" s="152"/>
      <c r="H16" s="152"/>
      <c r="I16" s="152"/>
      <c r="J16" s="152"/>
      <c r="K16" s="153"/>
    </row>
    <row r="17" spans="1:11" ht="14.5" hidden="1" customHeight="1" x14ac:dyDescent="0.35">
      <c r="A17" s="29"/>
      <c r="E17" s="54"/>
      <c r="F17" s="151"/>
      <c r="G17" s="152"/>
      <c r="H17" s="152"/>
      <c r="I17" s="152"/>
      <c r="J17" s="152"/>
      <c r="K17" s="153"/>
    </row>
    <row r="18" spans="1:11" ht="14.5" hidden="1" customHeight="1" x14ac:dyDescent="0.35">
      <c r="A18" s="29"/>
      <c r="B18" s="1" t="s">
        <v>3</v>
      </c>
      <c r="E18" s="54"/>
      <c r="F18" s="151"/>
      <c r="G18" s="152"/>
      <c r="H18" s="152"/>
      <c r="I18" s="152"/>
      <c r="J18" s="152"/>
      <c r="K18" s="153"/>
    </row>
    <row r="19" spans="1:11" ht="14.5" hidden="1" customHeight="1" x14ac:dyDescent="0.35">
      <c r="A19" s="29"/>
      <c r="E19" s="54"/>
      <c r="F19" s="151"/>
      <c r="G19" s="152"/>
      <c r="H19" s="152"/>
      <c r="I19" s="152"/>
      <c r="J19" s="152"/>
      <c r="K19" s="153"/>
    </row>
    <row r="20" spans="1:11" ht="14.5" hidden="1" customHeight="1" x14ac:dyDescent="0.35">
      <c r="A20" s="29"/>
      <c r="E20" s="54"/>
      <c r="F20" s="151"/>
      <c r="G20" s="152"/>
      <c r="H20" s="152"/>
      <c r="I20" s="152"/>
      <c r="J20" s="152"/>
      <c r="K20" s="153"/>
    </row>
    <row r="21" spans="1:11" ht="14.5" hidden="1" customHeight="1" x14ac:dyDescent="0.35">
      <c r="A21" s="29"/>
      <c r="E21" s="54"/>
      <c r="F21" s="151"/>
      <c r="G21" s="152"/>
      <c r="H21" s="152"/>
      <c r="I21" s="152"/>
      <c r="J21" s="152"/>
      <c r="K21" s="153"/>
    </row>
    <row r="22" spans="1:11" ht="14.5" hidden="1" customHeight="1" x14ac:dyDescent="0.35">
      <c r="A22" s="29"/>
      <c r="E22" s="54"/>
      <c r="F22" s="151"/>
      <c r="G22" s="152"/>
      <c r="H22" s="152"/>
      <c r="I22" s="152"/>
      <c r="J22" s="152"/>
      <c r="K22" s="153"/>
    </row>
    <row r="23" spans="1:11" ht="14.5" hidden="1" customHeight="1" x14ac:dyDescent="0.35">
      <c r="A23" s="29"/>
      <c r="E23" s="54"/>
      <c r="F23" s="151"/>
      <c r="G23" s="152"/>
      <c r="H23" s="152"/>
      <c r="I23" s="152"/>
      <c r="J23" s="152"/>
      <c r="K23" s="153"/>
    </row>
    <row r="24" spans="1:11" ht="14.5" hidden="1" customHeight="1" x14ac:dyDescent="0.35">
      <c r="A24" s="29"/>
      <c r="B24" s="1" t="s">
        <v>4</v>
      </c>
      <c r="E24" s="54"/>
      <c r="F24" s="151"/>
      <c r="G24" s="152"/>
      <c r="H24" s="152"/>
      <c r="I24" s="152"/>
      <c r="J24" s="152"/>
      <c r="K24" s="153"/>
    </row>
    <row r="25" spans="1:11" ht="14.5" hidden="1" customHeight="1" x14ac:dyDescent="0.35">
      <c r="A25" s="29"/>
      <c r="E25" s="54"/>
      <c r="F25" s="151"/>
      <c r="G25" s="152"/>
      <c r="H25" s="152"/>
      <c r="I25" s="152"/>
      <c r="J25" s="152"/>
      <c r="K25" s="153"/>
    </row>
    <row r="26" spans="1:11" ht="14.5" hidden="1" customHeight="1" x14ac:dyDescent="0.35">
      <c r="A26" s="29"/>
      <c r="E26" s="54"/>
      <c r="F26" s="151"/>
      <c r="G26" s="152"/>
      <c r="H26" s="152"/>
      <c r="I26" s="152"/>
      <c r="J26" s="152"/>
      <c r="K26" s="153"/>
    </row>
    <row r="27" spans="1:11" ht="14.5" hidden="1" customHeight="1" x14ac:dyDescent="0.35">
      <c r="A27" s="29"/>
      <c r="E27" s="54"/>
      <c r="F27" s="151"/>
      <c r="G27" s="152"/>
      <c r="H27" s="152"/>
      <c r="I27" s="152"/>
      <c r="J27" s="152"/>
      <c r="K27" s="153"/>
    </row>
    <row r="28" spans="1:11" ht="14.5" hidden="1" customHeight="1" x14ac:dyDescent="0.35">
      <c r="A28" s="29"/>
      <c r="E28" s="54"/>
      <c r="F28" s="151"/>
      <c r="G28" s="152"/>
      <c r="H28" s="152"/>
      <c r="I28" s="152"/>
      <c r="J28" s="152"/>
      <c r="K28" s="153"/>
    </row>
    <row r="29" spans="1:11" ht="14.5" hidden="1" customHeight="1" x14ac:dyDescent="0.35">
      <c r="A29" s="29"/>
      <c r="E29" s="54"/>
      <c r="F29" s="151"/>
      <c r="G29" s="152"/>
      <c r="H29" s="152"/>
      <c r="I29" s="152"/>
      <c r="J29" s="152"/>
      <c r="K29" s="153"/>
    </row>
    <row r="30" spans="1:11" ht="14.5" hidden="1" customHeight="1" x14ac:dyDescent="0.35">
      <c r="A30" s="5"/>
      <c r="E30" s="54"/>
      <c r="F30" s="151"/>
      <c r="G30" s="152"/>
      <c r="H30" s="152"/>
      <c r="I30" s="152"/>
      <c r="J30" s="152"/>
      <c r="K30" s="153"/>
    </row>
    <row r="31" spans="1:11" ht="14.5" hidden="1" customHeight="1" x14ac:dyDescent="0.35">
      <c r="A31" s="5"/>
      <c r="B31" s="1" t="s">
        <v>346</v>
      </c>
      <c r="E31" s="54"/>
      <c r="F31" s="151"/>
      <c r="G31" s="152"/>
      <c r="H31" s="152"/>
      <c r="I31" s="152"/>
      <c r="J31" s="152"/>
      <c r="K31" s="153"/>
    </row>
    <row r="32" spans="1:11" ht="14.5" hidden="1" customHeight="1" x14ac:dyDescent="0.35">
      <c r="A32" s="5"/>
      <c r="B32" s="95" t="s">
        <v>345</v>
      </c>
      <c r="E32" s="54"/>
      <c r="F32" s="151"/>
      <c r="G32" s="152"/>
      <c r="H32" s="152"/>
      <c r="I32" s="152"/>
      <c r="J32" s="152"/>
      <c r="K32" s="153"/>
    </row>
    <row r="33" spans="1:11" ht="15" hidden="1" customHeight="1" thickBot="1" x14ac:dyDescent="0.4">
      <c r="A33" s="6"/>
      <c r="B33" s="6"/>
      <c r="C33" s="6"/>
      <c r="D33" s="6"/>
      <c r="E33" s="96"/>
      <c r="F33" s="154"/>
      <c r="G33" s="155"/>
      <c r="H33" s="155"/>
      <c r="I33" s="155"/>
      <c r="J33" s="155"/>
      <c r="K33" s="156"/>
    </row>
    <row r="34" spans="1:11" ht="21.5" thickBot="1" x14ac:dyDescent="0.55000000000000004">
      <c r="A34" s="163" t="s">
        <v>622</v>
      </c>
      <c r="B34" s="164"/>
      <c r="C34" s="164"/>
      <c r="D34" s="164"/>
      <c r="E34" s="165"/>
      <c r="F34" s="160" t="s">
        <v>441</v>
      </c>
      <c r="G34" s="161"/>
      <c r="H34" s="161"/>
      <c r="I34" s="161"/>
      <c r="J34" s="161"/>
      <c r="K34" s="162"/>
    </row>
    <row r="35" spans="1:11" ht="15" thickBot="1" x14ac:dyDescent="0.4">
      <c r="A35" s="157">
        <f ca="1">+TODAY()</f>
        <v>46188</v>
      </c>
      <c r="B35" s="158"/>
      <c r="C35" s="158"/>
      <c r="D35" s="158"/>
      <c r="E35" s="159"/>
      <c r="F35" s="97"/>
      <c r="G35" s="98"/>
      <c r="H35" s="98"/>
      <c r="I35" s="98"/>
      <c r="J35" s="98"/>
      <c r="K35" s="99"/>
    </row>
    <row r="36" spans="1:11" ht="19" thickBot="1" x14ac:dyDescent="0.5">
      <c r="A36" s="100" t="s">
        <v>330</v>
      </c>
      <c r="B36" s="7"/>
      <c r="C36" s="7"/>
      <c r="D36" s="7"/>
      <c r="E36" s="62"/>
      <c r="F36" s="20" t="s">
        <v>27</v>
      </c>
      <c r="G36" s="8" t="s">
        <v>35</v>
      </c>
      <c r="H36" s="8" t="s">
        <v>28</v>
      </c>
      <c r="I36" s="8" t="s">
        <v>307</v>
      </c>
      <c r="J36" s="8" t="s">
        <v>29</v>
      </c>
      <c r="K36" s="21"/>
    </row>
    <row r="37" spans="1:11" ht="6.65" customHeight="1" thickBot="1" x14ac:dyDescent="0.4">
      <c r="A37" s="29"/>
      <c r="B37" s="5"/>
      <c r="C37" s="5"/>
      <c r="D37" s="5"/>
      <c r="E37" s="136"/>
      <c r="F37" s="22"/>
      <c r="G37" s="15"/>
      <c r="H37" s="15"/>
      <c r="I37" s="15"/>
      <c r="J37" s="15"/>
      <c r="K37" s="23"/>
    </row>
    <row r="38" spans="1:11" ht="15" thickBot="1" x14ac:dyDescent="0.4">
      <c r="A38" s="29"/>
      <c r="B38" s="101" t="s">
        <v>6</v>
      </c>
      <c r="C38" s="9"/>
      <c r="D38" s="5"/>
      <c r="E38" s="137"/>
      <c r="F38" s="24">
        <f>+IF(C38="Ny bevilling",1,0)</f>
        <v>0</v>
      </c>
      <c r="G38" s="16">
        <f>+IF(C38="Revisitation",1,0)</f>
        <v>0</v>
      </c>
      <c r="H38" s="16">
        <f>+IF(C38="Ophør af bevilling",1,0)</f>
        <v>0</v>
      </c>
      <c r="I38" s="16">
        <f>+IF(C38="Ekstern tillægsydelse",1,0)</f>
        <v>0</v>
      </c>
      <c r="J38" s="16">
        <f>+IF(C38="Forventet bevilling",1,0)</f>
        <v>0</v>
      </c>
      <c r="K38" s="23">
        <f>SUM(F38:J38)</f>
        <v>0</v>
      </c>
    </row>
    <row r="39" spans="1:11" ht="6.65" customHeight="1" thickBot="1" x14ac:dyDescent="0.4">
      <c r="A39" s="29"/>
      <c r="B39" s="102"/>
      <c r="C39" s="5"/>
      <c r="D39" s="5"/>
      <c r="E39" s="137"/>
      <c r="F39" s="25"/>
      <c r="G39" s="3"/>
      <c r="H39" s="3"/>
      <c r="I39" s="3"/>
      <c r="J39" s="3"/>
      <c r="K39" s="26"/>
    </row>
    <row r="40" spans="1:11" ht="15" thickBot="1" x14ac:dyDescent="0.4">
      <c r="A40" s="29"/>
      <c r="B40" s="101" t="s">
        <v>7</v>
      </c>
      <c r="C40" s="14"/>
      <c r="D40" s="5"/>
      <c r="E40" s="137"/>
      <c r="F40" s="25"/>
      <c r="G40" s="3"/>
      <c r="H40" s="3"/>
      <c r="I40" s="3"/>
      <c r="J40" s="3"/>
      <c r="K40" s="26"/>
    </row>
    <row r="41" spans="1:11" ht="6.65" customHeight="1" thickBot="1" x14ac:dyDescent="0.4">
      <c r="A41" s="29"/>
      <c r="B41" s="102"/>
      <c r="C41" s="5"/>
      <c r="D41" s="5"/>
      <c r="E41" s="137"/>
      <c r="F41" s="25"/>
      <c r="G41" s="3"/>
      <c r="H41" s="3"/>
      <c r="I41" s="3"/>
      <c r="J41" s="3"/>
      <c r="K41" s="26"/>
    </row>
    <row r="42" spans="1:11" ht="15" thickBot="1" x14ac:dyDescent="0.4">
      <c r="A42" s="29"/>
      <c r="B42" s="101" t="s">
        <v>8</v>
      </c>
      <c r="C42" s="14"/>
      <c r="D42" s="5"/>
      <c r="E42" s="137"/>
      <c r="F42" s="25"/>
      <c r="G42" s="3"/>
      <c r="H42" s="3"/>
      <c r="I42" s="3"/>
      <c r="J42" s="3"/>
      <c r="K42" s="26"/>
    </row>
    <row r="43" spans="1:11" ht="6.65" customHeight="1" thickBot="1" x14ac:dyDescent="0.4">
      <c r="A43" s="29"/>
      <c r="B43" s="5"/>
      <c r="C43" s="5"/>
      <c r="D43" s="5"/>
      <c r="E43" s="138"/>
      <c r="F43" s="25"/>
      <c r="G43" s="3"/>
      <c r="H43" s="3"/>
      <c r="I43" s="3"/>
      <c r="J43" s="3"/>
      <c r="K43" s="26"/>
    </row>
    <row r="44" spans="1:11" ht="19" thickBot="1" x14ac:dyDescent="0.5">
      <c r="A44" s="100" t="s">
        <v>5</v>
      </c>
      <c r="B44" s="7"/>
      <c r="C44" s="7"/>
      <c r="D44" s="7"/>
      <c r="E44" s="62"/>
      <c r="F44" s="20" t="s">
        <v>33</v>
      </c>
      <c r="G44" s="8" t="s">
        <v>34</v>
      </c>
      <c r="H44" s="8" t="s">
        <v>30</v>
      </c>
      <c r="I44" s="8" t="s">
        <v>32</v>
      </c>
      <c r="J44" s="8" t="s">
        <v>31</v>
      </c>
      <c r="K44" s="27"/>
    </row>
    <row r="45" spans="1:11" ht="6.65" customHeight="1" thickBot="1" x14ac:dyDescent="0.4">
      <c r="A45" s="29"/>
      <c r="B45" s="5"/>
      <c r="C45" s="5"/>
      <c r="D45" s="5"/>
      <c r="E45" s="136"/>
      <c r="F45" s="24"/>
      <c r="G45" s="16"/>
      <c r="H45" s="16"/>
      <c r="I45" s="16"/>
      <c r="J45" s="16"/>
      <c r="K45" s="28"/>
    </row>
    <row r="46" spans="1:11" ht="15" thickBot="1" x14ac:dyDescent="0.4">
      <c r="A46" s="29"/>
      <c r="B46" s="101" t="s">
        <v>15</v>
      </c>
      <c r="C46" s="86"/>
      <c r="D46" s="5"/>
      <c r="E46" s="137"/>
      <c r="F46" s="24">
        <f>IFERROR(VLOOKUP(C46,Kendte_borgere,5,FALSE),0)</f>
        <v>0</v>
      </c>
      <c r="G46" s="16">
        <f>+IF(F46=0,1,0)</f>
        <v>1</v>
      </c>
      <c r="H46" s="17">
        <f>+C46</f>
        <v>0</v>
      </c>
      <c r="I46" s="18">
        <f ca="1">+TODAY()</f>
        <v>46188</v>
      </c>
      <c r="J46" s="16" t="e">
        <f ca="1">DATEDIF(DATE(MID(H46,5,2),MID(H46,3,2),LEFT(H46,2)),I46,"y")</f>
        <v>#VALUE!</v>
      </c>
      <c r="K46" s="28"/>
    </row>
    <row r="47" spans="1:11" ht="6.65" customHeight="1" thickBot="1" x14ac:dyDescent="0.4">
      <c r="A47" s="29"/>
      <c r="B47" s="102"/>
      <c r="C47" s="5"/>
      <c r="D47" s="5"/>
      <c r="E47" s="137"/>
      <c r="F47" s="25"/>
      <c r="G47" s="3"/>
      <c r="H47" s="3"/>
      <c r="I47" s="3"/>
      <c r="J47" s="3"/>
      <c r="K47" s="26"/>
    </row>
    <row r="48" spans="1:11" ht="15" thickBot="1" x14ac:dyDescent="0.4">
      <c r="A48" s="29"/>
      <c r="B48" s="101" t="s">
        <v>16</v>
      </c>
      <c r="C48" s="14"/>
      <c r="D48" s="5"/>
      <c r="E48" s="137"/>
      <c r="F48" s="29">
        <f>IF(F46=1,VLOOKUP(C46,Kendte_borgere,5,FALSE),0)</f>
        <v>0</v>
      </c>
      <c r="G48" s="3"/>
      <c r="H48" s="3"/>
      <c r="I48" s="3"/>
      <c r="J48" s="3"/>
      <c r="K48" s="26"/>
    </row>
    <row r="49" spans="1:11" ht="6.65" customHeight="1" thickBot="1" x14ac:dyDescent="0.4">
      <c r="A49" s="29"/>
      <c r="B49" s="102"/>
      <c r="C49" s="5"/>
      <c r="D49" s="5"/>
      <c r="E49" s="137"/>
      <c r="F49" s="30"/>
      <c r="G49" s="3"/>
      <c r="H49" s="3"/>
      <c r="I49" s="3"/>
      <c r="J49" s="3"/>
      <c r="K49" s="26"/>
    </row>
    <row r="50" spans="1:11" ht="15" thickBot="1" x14ac:dyDescent="0.4">
      <c r="A50" s="29"/>
      <c r="B50" s="101" t="s">
        <v>17</v>
      </c>
      <c r="C50" s="14"/>
      <c r="D50" s="5"/>
      <c r="E50" s="137"/>
      <c r="F50" s="24">
        <f>+IF(G38+H38+I38+J38=0,1,0)</f>
        <v>1</v>
      </c>
      <c r="G50" s="103"/>
      <c r="H50" s="3"/>
      <c r="I50" s="3"/>
      <c r="J50" s="3"/>
      <c r="K50" s="26"/>
    </row>
    <row r="51" spans="1:11" ht="6.65" customHeight="1" thickBot="1" x14ac:dyDescent="0.4">
      <c r="A51" s="29"/>
      <c r="B51" s="102"/>
      <c r="C51" s="5"/>
      <c r="D51" s="5"/>
      <c r="E51" s="137"/>
      <c r="F51" s="25"/>
      <c r="G51" s="3"/>
      <c r="H51" s="3"/>
      <c r="I51" s="3"/>
      <c r="J51" s="3"/>
      <c r="K51" s="26"/>
    </row>
    <row r="52" spans="1:11" ht="15" thickBot="1" x14ac:dyDescent="0.4">
      <c r="A52" s="29"/>
      <c r="B52" s="101" t="s">
        <v>18</v>
      </c>
      <c r="C52" s="14"/>
      <c r="D52" s="5"/>
      <c r="E52" s="137"/>
      <c r="F52" s="24">
        <f>+IF(G38+H38+I38+J38=0,1,0)</f>
        <v>1</v>
      </c>
      <c r="G52" s="3"/>
      <c r="H52" s="3"/>
      <c r="I52" s="3"/>
      <c r="J52" s="3"/>
      <c r="K52" s="26"/>
    </row>
    <row r="53" spans="1:11" ht="6.65" customHeight="1" thickBot="1" x14ac:dyDescent="0.4">
      <c r="A53" s="29"/>
      <c r="B53" s="5"/>
      <c r="C53" s="5"/>
      <c r="D53" s="5"/>
      <c r="E53" s="138"/>
      <c r="F53" s="25"/>
      <c r="G53" s="3"/>
      <c r="H53" s="3"/>
      <c r="I53" s="3"/>
      <c r="J53" s="3"/>
      <c r="K53" s="26"/>
    </row>
    <row r="54" spans="1:11" ht="19" thickBot="1" x14ac:dyDescent="0.5">
      <c r="A54" s="100" t="s">
        <v>9</v>
      </c>
      <c r="B54" s="7"/>
      <c r="C54" s="7"/>
      <c r="D54" s="7"/>
      <c r="E54" s="119"/>
      <c r="F54" s="139" t="s">
        <v>37</v>
      </c>
      <c r="G54" s="140"/>
      <c r="H54" s="140"/>
      <c r="I54" s="3"/>
      <c r="J54" s="3"/>
      <c r="K54" s="26"/>
    </row>
    <row r="55" spans="1:11" ht="18.5" x14ac:dyDescent="0.45">
      <c r="A55" s="29"/>
      <c r="B55" s="120"/>
      <c r="C55" s="142" t="s">
        <v>531</v>
      </c>
      <c r="D55" s="29"/>
      <c r="E55" s="129"/>
      <c r="F55" s="140"/>
      <c r="G55" s="140"/>
      <c r="H55" s="140"/>
      <c r="I55" s="3"/>
      <c r="J55" s="3"/>
      <c r="K55" s="26"/>
    </row>
    <row r="56" spans="1:11" ht="18.5" x14ac:dyDescent="0.45">
      <c r="A56" s="29"/>
      <c r="B56" s="120"/>
      <c r="C56" s="143"/>
      <c r="D56" s="29"/>
      <c r="E56" s="130"/>
      <c r="F56" s="140"/>
      <c r="G56" s="140"/>
      <c r="H56" s="140"/>
      <c r="I56" s="3"/>
      <c r="J56" s="3"/>
      <c r="K56" s="26"/>
    </row>
    <row r="57" spans="1:11" ht="19" thickBot="1" x14ac:dyDescent="0.5">
      <c r="A57" s="29"/>
      <c r="B57" s="120"/>
      <c r="C57" s="144"/>
      <c r="D57" s="29"/>
      <c r="E57" s="130"/>
      <c r="F57" s="140"/>
      <c r="G57" s="140"/>
      <c r="H57" s="140"/>
      <c r="I57" s="3"/>
      <c r="J57" s="3"/>
      <c r="K57" s="26"/>
    </row>
    <row r="58" spans="1:11" ht="6.65" customHeight="1" thickBot="1" x14ac:dyDescent="0.4">
      <c r="A58" s="29"/>
      <c r="B58" s="5"/>
      <c r="C58" s="5"/>
      <c r="D58" s="5"/>
      <c r="E58" s="137"/>
      <c r="F58" s="139"/>
      <c r="G58" s="140"/>
      <c r="H58" s="140"/>
      <c r="I58" s="3"/>
      <c r="J58" s="3"/>
      <c r="K58" s="26"/>
    </row>
    <row r="59" spans="1:11" ht="15" thickBot="1" x14ac:dyDescent="0.4">
      <c r="A59" s="29"/>
      <c r="B59" s="101" t="s">
        <v>19</v>
      </c>
      <c r="C59" s="14"/>
      <c r="D59" s="5"/>
      <c r="E59" s="137"/>
      <c r="F59" s="24">
        <f>IF(G38+H38+I38=1,1,0)</f>
        <v>0</v>
      </c>
      <c r="G59" s="3"/>
      <c r="H59" s="3"/>
      <c r="I59" s="3"/>
      <c r="J59" s="3"/>
      <c r="K59" s="26"/>
    </row>
    <row r="60" spans="1:11" ht="6.65" customHeight="1" thickBot="1" x14ac:dyDescent="0.4">
      <c r="A60" s="29"/>
      <c r="B60" s="102"/>
      <c r="C60" s="63"/>
      <c r="D60" s="5"/>
      <c r="E60" s="137"/>
      <c r="F60" s="25"/>
      <c r="G60" s="3"/>
      <c r="H60" s="3"/>
      <c r="I60" s="3"/>
      <c r="J60" s="3"/>
      <c r="K60" s="26"/>
    </row>
    <row r="61" spans="1:11" ht="15" thickBot="1" x14ac:dyDescent="0.4">
      <c r="A61" s="29"/>
      <c r="B61" s="104" t="s">
        <v>529</v>
      </c>
      <c r="C61" s="14"/>
      <c r="D61" s="5"/>
      <c r="E61" s="137"/>
      <c r="F61" s="25"/>
      <c r="G61" s="3"/>
      <c r="H61" s="3"/>
      <c r="I61" s="3"/>
      <c r="J61" s="3"/>
      <c r="K61" s="26"/>
    </row>
    <row r="62" spans="1:11" ht="6.65" customHeight="1" thickBot="1" x14ac:dyDescent="0.4">
      <c r="A62" s="29"/>
      <c r="B62" s="105"/>
      <c r="C62" s="63"/>
      <c r="D62" s="5"/>
      <c r="E62" s="137"/>
      <c r="F62" s="25"/>
      <c r="G62" s="3"/>
      <c r="H62" s="3"/>
      <c r="I62" s="3"/>
      <c r="J62" s="3"/>
      <c r="K62" s="26"/>
    </row>
    <row r="63" spans="1:11" ht="15" thickBot="1" x14ac:dyDescent="0.4">
      <c r="A63" s="29"/>
      <c r="B63" s="101" t="s">
        <v>352</v>
      </c>
      <c r="C63" s="14"/>
      <c r="D63" s="5"/>
      <c r="E63" s="137"/>
      <c r="F63" s="24">
        <f>IF(F38+J38=1,1,0)</f>
        <v>0</v>
      </c>
      <c r="G63" s="3"/>
      <c r="H63" s="3"/>
      <c r="I63" s="3"/>
      <c r="J63" s="3"/>
      <c r="K63" s="26"/>
    </row>
    <row r="64" spans="1:11" ht="6" customHeight="1" thickBot="1" x14ac:dyDescent="0.4">
      <c r="A64" s="29"/>
      <c r="B64" s="102"/>
      <c r="C64" s="102"/>
      <c r="D64" s="29"/>
      <c r="E64" s="137"/>
      <c r="F64" s="24"/>
      <c r="G64" s="3"/>
      <c r="H64" s="3"/>
      <c r="I64" s="3"/>
      <c r="J64" s="3"/>
      <c r="K64" s="26"/>
    </row>
    <row r="65" spans="1:11" ht="15" thickBot="1" x14ac:dyDescent="0.4">
      <c r="A65" s="29"/>
      <c r="B65" s="101" t="s">
        <v>530</v>
      </c>
      <c r="C65" s="14"/>
      <c r="D65" s="5"/>
      <c r="E65" s="137"/>
      <c r="F65" s="24"/>
      <c r="G65" s="3"/>
      <c r="H65" s="3"/>
      <c r="I65" s="3"/>
      <c r="J65" s="3"/>
      <c r="K65" s="26"/>
    </row>
    <row r="66" spans="1:11" ht="6.65" customHeight="1" thickBot="1" x14ac:dyDescent="0.4">
      <c r="A66" s="29"/>
      <c r="B66" s="106"/>
      <c r="C66" s="63"/>
      <c r="D66" s="63"/>
      <c r="E66" s="137"/>
      <c r="F66" s="25"/>
      <c r="G66" s="3"/>
      <c r="H66" s="3"/>
      <c r="I66" s="3"/>
      <c r="J66" s="3"/>
      <c r="K66" s="26"/>
    </row>
    <row r="67" spans="1:11" ht="15" thickBot="1" x14ac:dyDescent="0.4">
      <c r="A67" s="29"/>
      <c r="B67" s="101" t="s">
        <v>20</v>
      </c>
      <c r="C67" s="14"/>
      <c r="D67" s="5"/>
      <c r="E67" s="137"/>
      <c r="F67" s="24">
        <f>+IF(F38+J38&gt;0,1,0)</f>
        <v>0</v>
      </c>
      <c r="G67" s="19" t="s">
        <v>61</v>
      </c>
      <c r="H67" s="3"/>
      <c r="I67" s="3"/>
      <c r="J67" s="3"/>
      <c r="K67" s="26"/>
    </row>
    <row r="68" spans="1:11" ht="6.65" customHeight="1" thickBot="1" x14ac:dyDescent="0.4">
      <c r="A68" s="29"/>
      <c r="B68" s="102"/>
      <c r="C68" s="63"/>
      <c r="D68" s="5"/>
      <c r="E68" s="137"/>
      <c r="F68" s="25"/>
      <c r="G68" s="3"/>
      <c r="H68" s="3"/>
      <c r="I68" s="3"/>
      <c r="J68" s="3"/>
      <c r="K68" s="26"/>
    </row>
    <row r="69" spans="1:11" ht="15" thickBot="1" x14ac:dyDescent="0.4">
      <c r="A69" s="29"/>
      <c r="B69" s="101" t="s">
        <v>21</v>
      </c>
      <c r="C69" s="14"/>
      <c r="D69" s="5"/>
      <c r="E69" s="137"/>
      <c r="F69" s="24">
        <f>+IF(H38=1,1,0)</f>
        <v>0</v>
      </c>
      <c r="G69" s="19" t="s">
        <v>58</v>
      </c>
      <c r="H69" s="3"/>
      <c r="I69" s="3"/>
      <c r="J69" s="3"/>
      <c r="K69" s="26"/>
    </row>
    <row r="70" spans="1:11" ht="6.65" customHeight="1" x14ac:dyDescent="0.35">
      <c r="A70" s="29"/>
      <c r="B70" s="102"/>
      <c r="C70" s="63"/>
      <c r="D70" s="5"/>
      <c r="E70" s="137"/>
      <c r="F70" s="25"/>
      <c r="G70" s="3"/>
      <c r="H70" s="3"/>
      <c r="I70" s="3"/>
      <c r="J70" s="3"/>
      <c r="K70" s="26"/>
    </row>
    <row r="71" spans="1:11" ht="21.65" customHeight="1" x14ac:dyDescent="0.35">
      <c r="A71" s="29"/>
      <c r="B71" s="102"/>
      <c r="C71" s="64" t="str">
        <f>+IF(F38+J38=1,"OBS! Husk at tilføje tilgangsårsag","OBS! Husk at tilføje afgangsårsag")</f>
        <v>OBS! Husk at tilføje afgangsårsag</v>
      </c>
      <c r="D71" s="5"/>
      <c r="E71" s="137"/>
      <c r="F71" s="24">
        <f>+IF(OR(F38=1,J38=1),1,0)</f>
        <v>0</v>
      </c>
      <c r="G71" s="19" t="s">
        <v>59</v>
      </c>
      <c r="H71" s="3"/>
      <c r="I71" s="3"/>
      <c r="J71" s="80">
        <f>+IF(F38+G38+H38+I38+J38=0,1,0)</f>
        <v>1</v>
      </c>
      <c r="K71" s="19" t="s">
        <v>327</v>
      </c>
    </row>
    <row r="72" spans="1:11" ht="6.65" customHeight="1" thickBot="1" x14ac:dyDescent="0.4">
      <c r="A72" s="29"/>
      <c r="B72" s="102"/>
      <c r="C72" s="63"/>
      <c r="D72" s="5"/>
      <c r="E72" s="137"/>
      <c r="F72" s="25"/>
      <c r="G72" s="3"/>
      <c r="H72" s="3"/>
      <c r="I72" s="3"/>
      <c r="J72" s="3"/>
      <c r="K72" s="26"/>
    </row>
    <row r="73" spans="1:11" ht="15" thickBot="1" x14ac:dyDescent="0.4">
      <c r="A73" s="29"/>
      <c r="B73" s="101" t="s">
        <v>22</v>
      </c>
      <c r="C73" s="14"/>
      <c r="D73" s="5"/>
      <c r="E73" s="137"/>
      <c r="F73" s="24">
        <f>+IF(G38=1,1,0)</f>
        <v>0</v>
      </c>
      <c r="G73" s="3"/>
      <c r="H73" s="3"/>
      <c r="I73" s="3"/>
      <c r="J73" s="3"/>
      <c r="K73" s="26"/>
    </row>
    <row r="74" spans="1:11" ht="6.65" customHeight="1" x14ac:dyDescent="0.35">
      <c r="A74" s="16"/>
      <c r="B74" s="87"/>
      <c r="C74" s="5"/>
      <c r="D74" s="5"/>
      <c r="E74" s="137"/>
      <c r="F74" s="24"/>
      <c r="G74" s="3"/>
      <c r="H74" s="3"/>
      <c r="I74" s="3"/>
      <c r="J74" s="3"/>
      <c r="K74" s="26"/>
    </row>
    <row r="75" spans="1:11" ht="21.65" customHeight="1" x14ac:dyDescent="0.35">
      <c r="A75" s="16"/>
      <c r="B75" s="16"/>
      <c r="C75" s="64" t="str">
        <f>+IF(G38=1,"OBS! Husk at tilføje udfald af revisitation","OBS! Husk at tilføje udfald af revisitation")</f>
        <v>OBS! Husk at tilføje udfald af revisitation</v>
      </c>
      <c r="D75" s="5"/>
      <c r="E75" s="137"/>
      <c r="F75" s="24"/>
      <c r="G75" s="3"/>
      <c r="H75" s="3"/>
      <c r="I75" s="3"/>
      <c r="J75" s="3"/>
      <c r="K75" s="26"/>
    </row>
    <row r="76" spans="1:11" ht="6.65" customHeight="1" thickBot="1" x14ac:dyDescent="0.4">
      <c r="A76" s="29"/>
      <c r="B76" s="5"/>
      <c r="C76" s="5"/>
      <c r="D76" s="5"/>
      <c r="E76" s="138"/>
      <c r="F76" s="25"/>
      <c r="G76" s="3"/>
      <c r="H76" s="3"/>
      <c r="I76" s="3"/>
      <c r="J76" s="3"/>
      <c r="K76" s="26"/>
    </row>
    <row r="77" spans="1:11" ht="19" thickBot="1" x14ac:dyDescent="0.5">
      <c r="A77" s="100" t="s">
        <v>10</v>
      </c>
      <c r="B77" s="7"/>
      <c r="C77" s="7"/>
      <c r="D77" s="7"/>
      <c r="E77" s="62"/>
      <c r="F77" s="25"/>
      <c r="G77" s="3"/>
      <c r="H77" s="3"/>
      <c r="I77" s="3"/>
      <c r="J77" s="3"/>
      <c r="K77" s="26"/>
    </row>
    <row r="78" spans="1:11" ht="18.5" x14ac:dyDescent="0.45">
      <c r="A78" s="121"/>
      <c r="B78" s="120"/>
      <c r="C78" s="142" t="s">
        <v>416</v>
      </c>
      <c r="D78" s="120"/>
      <c r="E78" s="129"/>
      <c r="F78" s="25"/>
      <c r="G78" s="3"/>
      <c r="H78" s="3"/>
      <c r="I78" s="3"/>
      <c r="J78" s="3"/>
      <c r="K78" s="26"/>
    </row>
    <row r="79" spans="1:11" ht="18.5" x14ac:dyDescent="0.45">
      <c r="A79" s="121"/>
      <c r="B79" s="120"/>
      <c r="C79" s="143"/>
      <c r="D79" s="120"/>
      <c r="E79" s="130"/>
      <c r="F79" s="25"/>
      <c r="G79" s="3"/>
      <c r="H79" s="3"/>
      <c r="I79" s="3"/>
      <c r="J79" s="3"/>
      <c r="K79" s="26"/>
    </row>
    <row r="80" spans="1:11" ht="19" thickBot="1" x14ac:dyDescent="0.5">
      <c r="A80" s="121"/>
      <c r="B80" s="120"/>
      <c r="C80" s="144"/>
      <c r="D80" s="120"/>
      <c r="E80" s="130"/>
      <c r="F80" s="25"/>
      <c r="G80" s="3"/>
      <c r="H80" s="3"/>
      <c r="I80" s="3"/>
      <c r="J80" s="3"/>
      <c r="K80" s="26"/>
    </row>
    <row r="81" spans="1:11" ht="6.65" customHeight="1" thickBot="1" x14ac:dyDescent="0.4">
      <c r="A81" s="29"/>
      <c r="B81" s="5"/>
      <c r="C81" s="5"/>
      <c r="D81" s="5"/>
      <c r="E81" s="55"/>
      <c r="F81" s="25"/>
      <c r="G81" s="3"/>
      <c r="H81" s="3"/>
      <c r="I81" s="3"/>
      <c r="J81" s="3"/>
      <c r="K81" s="26"/>
    </row>
    <row r="82" spans="1:11" ht="15" thickBot="1" x14ac:dyDescent="0.4">
      <c r="A82" s="29"/>
      <c r="B82" s="101" t="s">
        <v>14</v>
      </c>
      <c r="C82" s="14"/>
      <c r="D82" s="5"/>
      <c r="E82" s="55"/>
      <c r="F82" s="24">
        <f>+IF(G38+H38=1,1,0)</f>
        <v>0</v>
      </c>
      <c r="G82" s="19" t="s">
        <v>56</v>
      </c>
      <c r="H82" s="59">
        <f>+IF(I38=1,1,0)</f>
        <v>0</v>
      </c>
      <c r="I82" s="60" t="s">
        <v>57</v>
      </c>
      <c r="J82" s="3"/>
      <c r="K82" s="26"/>
    </row>
    <row r="83" spans="1:11" ht="6.65" customHeight="1" thickBot="1" x14ac:dyDescent="0.4">
      <c r="A83" s="29"/>
      <c r="B83" s="102"/>
      <c r="C83" s="63"/>
      <c r="D83" s="5"/>
      <c r="E83" s="55"/>
      <c r="F83" s="25"/>
      <c r="G83" s="3"/>
      <c r="H83" s="19"/>
      <c r="I83" s="3"/>
      <c r="J83" s="3"/>
      <c r="K83" s="26"/>
    </row>
    <row r="84" spans="1:11" ht="15" thickBot="1" x14ac:dyDescent="0.4">
      <c r="A84" s="29"/>
      <c r="B84" s="101" t="s">
        <v>340</v>
      </c>
      <c r="C84" s="14"/>
      <c r="D84" s="5"/>
      <c r="E84" s="55"/>
      <c r="F84" s="24">
        <f>+IF(C84="Internt tilbud (Hjørring Kommune)",1,0)</f>
        <v>0</v>
      </c>
      <c r="G84" s="16">
        <f>+IF(I38+G38+F38+J38=1,1,0)</f>
        <v>0</v>
      </c>
      <c r="H84" s="16">
        <f>+IF(I38=1,1,0)</f>
        <v>0</v>
      </c>
      <c r="I84" s="19" t="s">
        <v>55</v>
      </c>
      <c r="J84" s="16">
        <f>+IF(C84=0,1,0)</f>
        <v>1</v>
      </c>
      <c r="K84" s="31" t="s">
        <v>62</v>
      </c>
    </row>
    <row r="85" spans="1:11" ht="6.65" customHeight="1" thickBot="1" x14ac:dyDescent="0.4">
      <c r="A85" s="29"/>
      <c r="B85" s="102"/>
      <c r="C85" s="102"/>
      <c r="D85" s="5"/>
      <c r="E85" s="55"/>
      <c r="F85" s="24"/>
      <c r="G85" s="16"/>
      <c r="H85" s="16"/>
      <c r="I85" s="19"/>
      <c r="J85" s="16"/>
      <c r="K85" s="31"/>
    </row>
    <row r="86" spans="1:11" ht="15" thickBot="1" x14ac:dyDescent="0.4">
      <c r="A86" s="29"/>
      <c r="B86" s="101" t="s">
        <v>13</v>
      </c>
      <c r="C86" s="14"/>
      <c r="D86" s="5"/>
      <c r="E86" s="55"/>
      <c r="F86" s="25"/>
      <c r="G86" s="3"/>
      <c r="H86" s="3"/>
      <c r="I86" s="3"/>
      <c r="J86" s="3"/>
      <c r="K86" s="26"/>
    </row>
    <row r="87" spans="1:11" ht="6.65" customHeight="1" thickBot="1" x14ac:dyDescent="0.4">
      <c r="A87" s="29"/>
      <c r="B87" s="102"/>
      <c r="C87" s="5"/>
      <c r="D87" s="5"/>
      <c r="E87" s="55"/>
      <c r="F87" s="25"/>
      <c r="G87" s="3"/>
      <c r="H87" s="3"/>
      <c r="I87" s="3"/>
      <c r="J87" s="3"/>
      <c r="K87" s="26"/>
    </row>
    <row r="88" spans="1:11" ht="19" thickBot="1" x14ac:dyDescent="0.5">
      <c r="A88" s="100" t="str">
        <f>+IF(F38+J38=1,"Ny bevilling - Interne tilbud","Revisitation - Interne tilbud")</f>
        <v>Revisitation - Interne tilbud</v>
      </c>
      <c r="B88" s="7"/>
      <c r="C88" s="7"/>
      <c r="D88" s="7"/>
      <c r="E88" s="62"/>
      <c r="F88" s="25"/>
      <c r="G88" s="3"/>
      <c r="H88" s="3"/>
      <c r="I88" s="3"/>
      <c r="J88" s="3"/>
      <c r="K88" s="26"/>
    </row>
    <row r="89" spans="1:11" ht="6.65" customHeight="1" thickBot="1" x14ac:dyDescent="0.4">
      <c r="A89" s="29"/>
      <c r="B89" s="5"/>
      <c r="C89" s="5"/>
      <c r="D89" s="5"/>
      <c r="E89" s="136"/>
      <c r="F89" s="25"/>
      <c r="G89" s="3"/>
      <c r="H89" s="3"/>
      <c r="I89" s="3"/>
      <c r="J89" s="3"/>
      <c r="K89" s="26"/>
    </row>
    <row r="90" spans="1:11" ht="15" thickBot="1" x14ac:dyDescent="0.4">
      <c r="A90" s="29"/>
      <c r="B90" s="101" t="s">
        <v>332</v>
      </c>
      <c r="C90" s="9"/>
      <c r="D90" s="5"/>
      <c r="E90" s="137"/>
      <c r="F90" s="24">
        <f>+IF(F84=0,1,0)</f>
        <v>1</v>
      </c>
      <c r="G90" s="3"/>
      <c r="H90" s="107" t="e">
        <f>+IF(#REF!=3,1,0)</f>
        <v>#REF!</v>
      </c>
      <c r="I90" s="19" t="s">
        <v>315</v>
      </c>
      <c r="J90" s="3"/>
      <c r="K90" s="28">
        <f>+IF(I38=1,1,0)</f>
        <v>0</v>
      </c>
    </row>
    <row r="91" spans="1:11" ht="6.65" customHeight="1" thickBot="1" x14ac:dyDescent="0.4">
      <c r="A91" s="29"/>
      <c r="B91" s="65"/>
      <c r="C91" s="65"/>
      <c r="D91" s="5"/>
      <c r="E91" s="137"/>
      <c r="F91" s="24"/>
      <c r="G91" s="3"/>
      <c r="H91" s="80"/>
      <c r="I91" s="19"/>
      <c r="J91" s="3"/>
      <c r="K91" s="28"/>
    </row>
    <row r="92" spans="1:11" ht="15" thickBot="1" x14ac:dyDescent="0.4">
      <c r="A92" s="29"/>
      <c r="B92" s="101" t="s">
        <v>373</v>
      </c>
      <c r="C92" s="89"/>
      <c r="D92" s="5"/>
      <c r="E92" s="137"/>
      <c r="F92" s="24"/>
      <c r="G92" s="3"/>
      <c r="H92" s="80"/>
      <c r="I92" s="19"/>
      <c r="J92" s="3"/>
      <c r="K92" s="28"/>
    </row>
    <row r="93" spans="1:11" ht="6" customHeight="1" thickBot="1" x14ac:dyDescent="0.4">
      <c r="A93" s="29"/>
      <c r="B93" s="102"/>
      <c r="C93" s="65"/>
      <c r="D93" s="5"/>
      <c r="E93" s="137"/>
      <c r="F93" s="25"/>
      <c r="G93" s="3"/>
      <c r="H93" s="3"/>
      <c r="I93" s="3"/>
      <c r="J93" s="3"/>
      <c r="K93" s="26"/>
    </row>
    <row r="94" spans="1:11" ht="15" thickBot="1" x14ac:dyDescent="0.4">
      <c r="A94" s="29"/>
      <c r="B94" s="101" t="s">
        <v>333</v>
      </c>
      <c r="C94" s="84"/>
      <c r="D94" s="5"/>
      <c r="E94" s="137"/>
      <c r="F94" s="25"/>
      <c r="G94" s="3"/>
      <c r="H94" s="3"/>
      <c r="I94" s="3"/>
      <c r="J94" s="3"/>
      <c r="K94" s="26"/>
    </row>
    <row r="95" spans="1:11" ht="6.65" customHeight="1" thickBot="1" x14ac:dyDescent="0.4">
      <c r="A95" s="29"/>
      <c r="B95" s="102"/>
      <c r="C95" s="65"/>
      <c r="D95" s="5"/>
      <c r="E95" s="137"/>
      <c r="F95" s="25"/>
      <c r="G95" s="3"/>
      <c r="H95" s="3"/>
      <c r="I95" s="3"/>
      <c r="J95" s="3"/>
      <c r="K95" s="26"/>
    </row>
    <row r="96" spans="1:11" ht="29.5" thickBot="1" x14ac:dyDescent="0.4">
      <c r="A96" s="29"/>
      <c r="B96" s="124" t="s">
        <v>334</v>
      </c>
      <c r="C96" s="118"/>
      <c r="D96" s="123" t="s">
        <v>418</v>
      </c>
      <c r="E96" s="137"/>
      <c r="F96" s="25"/>
      <c r="G96" s="3"/>
      <c r="H96" s="3"/>
      <c r="I96" s="3"/>
      <c r="J96" s="3"/>
      <c r="K96" s="26"/>
    </row>
    <row r="97" spans="1:11" hidden="1" x14ac:dyDescent="0.35">
      <c r="A97" s="29"/>
      <c r="B97" s="111" t="s">
        <v>383</v>
      </c>
      <c r="C97" s="112">
        <v>43465</v>
      </c>
      <c r="D97" s="5"/>
      <c r="E97" s="137"/>
      <c r="F97" s="25"/>
      <c r="G97" s="3"/>
      <c r="H97" s="3"/>
      <c r="I97" s="3"/>
      <c r="J97" s="3"/>
      <c r="K97" s="26"/>
    </row>
    <row r="98" spans="1:11" ht="6.65" customHeight="1" thickBot="1" x14ac:dyDescent="0.4">
      <c r="A98" s="29"/>
      <c r="B98" s="102"/>
      <c r="C98" s="65"/>
      <c r="D98" s="5"/>
      <c r="E98" s="137"/>
      <c r="F98" s="25"/>
      <c r="G98" s="3"/>
      <c r="H98" s="3"/>
      <c r="I98" s="3"/>
      <c r="J98" s="3"/>
      <c r="K98" s="26"/>
    </row>
    <row r="99" spans="1:11" ht="15" thickBot="1" x14ac:dyDescent="0.4">
      <c r="A99" s="29"/>
      <c r="B99" s="101" t="s">
        <v>335</v>
      </c>
      <c r="C99" s="128"/>
      <c r="D99" s="5"/>
      <c r="E99" s="137"/>
      <c r="F99" s="25"/>
      <c r="G99" s="3"/>
      <c r="H99" s="3"/>
      <c r="I99" s="3"/>
      <c r="J99" s="3"/>
      <c r="K99" s="26"/>
    </row>
    <row r="100" spans="1:11" ht="6.65" customHeight="1" thickBot="1" x14ac:dyDescent="0.4">
      <c r="A100" s="29"/>
      <c r="B100" s="102"/>
      <c r="C100" s="65"/>
      <c r="D100" s="5"/>
      <c r="E100" s="137"/>
      <c r="F100" s="25"/>
      <c r="G100" s="3"/>
      <c r="H100" s="3"/>
      <c r="I100" s="3"/>
      <c r="J100" s="3"/>
      <c r="K100" s="26"/>
    </row>
    <row r="101" spans="1:11" ht="15" thickBot="1" x14ac:dyDescent="0.4">
      <c r="A101" s="29"/>
      <c r="B101" s="101" t="s">
        <v>336</v>
      </c>
      <c r="C101" s="89"/>
      <c r="D101" s="5"/>
      <c r="E101" s="137"/>
      <c r="F101" s="25"/>
      <c r="G101" s="3"/>
      <c r="H101" s="3"/>
      <c r="I101" s="3"/>
      <c r="J101" s="3"/>
      <c r="K101" s="26"/>
    </row>
    <row r="102" spans="1:11" ht="6.65" customHeight="1" x14ac:dyDescent="0.35">
      <c r="A102" s="29"/>
      <c r="B102" s="102"/>
      <c r="C102" s="63"/>
      <c r="D102" s="5"/>
      <c r="E102" s="137"/>
      <c r="F102" s="25"/>
      <c r="G102" s="3"/>
      <c r="H102" s="3"/>
      <c r="I102" s="3"/>
      <c r="J102" s="3"/>
      <c r="K102" s="26"/>
    </row>
    <row r="103" spans="1:11" ht="36" customHeight="1" x14ac:dyDescent="0.35">
      <c r="A103" s="29"/>
      <c r="B103" s="102"/>
      <c r="C103" s="66" t="s">
        <v>23</v>
      </c>
      <c r="D103" s="5"/>
      <c r="E103" s="137"/>
      <c r="F103" s="24">
        <f>+IF(C101&gt;0,1,0)</f>
        <v>0</v>
      </c>
      <c r="G103" s="19" t="s">
        <v>60</v>
      </c>
      <c r="H103" s="3"/>
      <c r="I103" s="3"/>
      <c r="J103" s="3"/>
      <c r="K103" s="26"/>
    </row>
    <row r="104" spans="1:11" ht="6.65" customHeight="1" thickBot="1" x14ac:dyDescent="0.4">
      <c r="A104" s="29"/>
      <c r="B104" s="102"/>
      <c r="C104" s="5"/>
      <c r="D104" s="5"/>
      <c r="E104" s="137"/>
      <c r="F104" s="25"/>
      <c r="G104" s="3"/>
      <c r="H104" s="3"/>
      <c r="I104" s="3"/>
      <c r="J104" s="3"/>
      <c r="K104" s="26"/>
    </row>
    <row r="105" spans="1:11" ht="15.75" customHeight="1" thickBot="1" x14ac:dyDescent="0.4">
      <c r="A105" s="29"/>
      <c r="B105" s="124" t="s">
        <v>431</v>
      </c>
      <c r="C105" s="128"/>
      <c r="D105" s="145" t="s">
        <v>439</v>
      </c>
      <c r="E105" s="141"/>
      <c r="F105" s="3"/>
      <c r="G105" s="3"/>
      <c r="H105" s="3"/>
      <c r="I105" s="3"/>
      <c r="J105" s="3"/>
      <c r="K105" s="26"/>
    </row>
    <row r="106" spans="1:11" ht="6" customHeight="1" thickBot="1" x14ac:dyDescent="0.4">
      <c r="A106" s="29"/>
      <c r="B106" s="102"/>
      <c r="C106" s="102"/>
      <c r="D106" s="146"/>
      <c r="E106" s="141"/>
      <c r="F106" s="3"/>
      <c r="G106" s="3"/>
      <c r="H106" s="3"/>
      <c r="I106" s="3"/>
      <c r="J106" s="3"/>
      <c r="K106" s="26"/>
    </row>
    <row r="107" spans="1:11" ht="15.75" customHeight="1" thickBot="1" x14ac:dyDescent="0.4">
      <c r="A107" s="29"/>
      <c r="B107" s="124" t="s">
        <v>432</v>
      </c>
      <c r="C107" s="89"/>
      <c r="D107" s="146"/>
      <c r="E107" s="141"/>
      <c r="F107" s="3"/>
      <c r="G107" s="16" t="s">
        <v>434</v>
      </c>
      <c r="H107" s="16" t="s">
        <v>435</v>
      </c>
      <c r="I107" s="16" t="s">
        <v>436</v>
      </c>
      <c r="J107" s="16" t="s">
        <v>437</v>
      </c>
      <c r="K107" s="28" t="s">
        <v>438</v>
      </c>
    </row>
    <row r="108" spans="1:11" ht="6.65" customHeight="1" thickBot="1" x14ac:dyDescent="0.4">
      <c r="A108" s="29"/>
      <c r="B108" s="102"/>
      <c r="C108" s="5"/>
      <c r="D108" s="146"/>
      <c r="E108" s="141"/>
      <c r="F108" s="3"/>
      <c r="G108" s="16"/>
      <c r="H108" s="5"/>
      <c r="I108" s="16"/>
      <c r="J108" s="16"/>
      <c r="K108" s="28"/>
    </row>
    <row r="109" spans="1:11" ht="15.75" customHeight="1" thickBot="1" x14ac:dyDescent="0.4">
      <c r="A109" s="29"/>
      <c r="B109" s="101" t="s">
        <v>532</v>
      </c>
      <c r="C109" s="128"/>
      <c r="D109" s="147"/>
      <c r="E109" s="141"/>
      <c r="F109" s="3"/>
      <c r="G109" s="16" t="str">
        <f>IF(C90&lt;&gt;0,VLOOKUP(C90,'3'!B15:C52,2,FALSE),"")</f>
        <v/>
      </c>
      <c r="H109" s="16" t="str">
        <f>IF(C105&lt;&gt;0,VLOOKUP(C105,'3'!M14:N23,2,FALSE),"")</f>
        <v/>
      </c>
      <c r="I109" s="16" t="str">
        <f>IF(C107&lt;&gt;0,VLOOKUP(C107,'3'!P14:Q23,2,FALSE),"")</f>
        <v/>
      </c>
      <c r="J109" s="16" t="str">
        <f>IF(C109&lt;&gt;0,VLOOKUP(C109,'3'!M28:N29,2,FALSE),"")</f>
        <v/>
      </c>
      <c r="K109" s="28">
        <f>SUM(G109:J109)</f>
        <v>0</v>
      </c>
    </row>
    <row r="110" spans="1:11" ht="6.65" customHeight="1" thickBot="1" x14ac:dyDescent="0.4">
      <c r="A110" s="29"/>
      <c r="B110" s="102"/>
      <c r="C110" s="5"/>
      <c r="D110" s="5"/>
      <c r="E110" s="137"/>
      <c r="F110" s="3"/>
      <c r="G110" s="3"/>
      <c r="H110" s="3"/>
      <c r="I110" s="3"/>
      <c r="J110" s="3"/>
      <c r="K110" s="26"/>
    </row>
    <row r="111" spans="1:11" ht="15" thickBot="1" x14ac:dyDescent="0.4">
      <c r="A111" s="29"/>
      <c r="B111" s="101" t="s">
        <v>433</v>
      </c>
      <c r="C111" s="89"/>
      <c r="D111" s="5"/>
      <c r="E111" s="137"/>
      <c r="G111" s="3"/>
      <c r="H111" s="3"/>
      <c r="I111" s="3"/>
      <c r="J111" s="3"/>
      <c r="K111" s="26"/>
    </row>
    <row r="112" spans="1:11" ht="6.65" customHeight="1" thickBot="1" x14ac:dyDescent="0.4">
      <c r="A112" s="29"/>
      <c r="B112" s="102"/>
      <c r="C112" s="65"/>
      <c r="D112" s="5"/>
      <c r="E112" s="137"/>
      <c r="F112" s="25"/>
      <c r="G112" s="3"/>
      <c r="H112" s="3"/>
      <c r="I112" s="3"/>
      <c r="J112" s="3"/>
      <c r="K112" s="26"/>
    </row>
    <row r="113" spans="1:11" ht="15" thickBot="1" x14ac:dyDescent="0.4">
      <c r="A113" s="29"/>
      <c r="B113" s="104" t="s">
        <v>533</v>
      </c>
      <c r="C113" s="89"/>
      <c r="D113" s="5"/>
      <c r="E113" s="137"/>
      <c r="F113" s="25"/>
      <c r="G113" s="3"/>
      <c r="H113" s="3"/>
      <c r="I113" s="3"/>
      <c r="J113" s="3"/>
      <c r="K113" s="26"/>
    </row>
    <row r="114" spans="1:11" ht="6.65" customHeight="1" thickBot="1" x14ac:dyDescent="0.4">
      <c r="A114" s="29"/>
      <c r="B114" s="102"/>
      <c r="C114" s="65"/>
      <c r="D114" s="5"/>
      <c r="E114" s="137"/>
      <c r="F114" s="25"/>
      <c r="G114" s="3"/>
      <c r="H114" s="3"/>
      <c r="I114" s="3"/>
      <c r="J114" s="3"/>
      <c r="K114" s="26"/>
    </row>
    <row r="115" spans="1:11" ht="15" thickBot="1" x14ac:dyDescent="0.4">
      <c r="A115" s="29"/>
      <c r="B115" s="101" t="s">
        <v>331</v>
      </c>
      <c r="C115" s="89"/>
      <c r="D115" s="5"/>
      <c r="E115" s="137"/>
      <c r="F115" s="25"/>
      <c r="G115" s="3"/>
      <c r="H115" s="3"/>
      <c r="I115" s="3"/>
      <c r="J115" s="3"/>
      <c r="K115" s="26"/>
    </row>
    <row r="116" spans="1:11" ht="6" customHeight="1" thickBot="1" x14ac:dyDescent="0.4">
      <c r="A116" s="29"/>
      <c r="B116" s="5"/>
      <c r="C116" s="5"/>
      <c r="D116" s="5"/>
      <c r="E116" s="137"/>
      <c r="F116" s="25"/>
      <c r="G116" s="3"/>
      <c r="H116" s="3"/>
      <c r="I116" s="3"/>
      <c r="J116" s="3"/>
      <c r="K116" s="26"/>
    </row>
    <row r="117" spans="1:11" ht="15" thickBot="1" x14ac:dyDescent="0.4">
      <c r="A117" s="29"/>
      <c r="B117" s="101" t="s">
        <v>428</v>
      </c>
      <c r="C117" s="89"/>
      <c r="D117" s="5"/>
      <c r="E117" s="137"/>
      <c r="F117" s="25"/>
      <c r="G117" s="3"/>
      <c r="H117" s="3"/>
      <c r="I117" s="3"/>
      <c r="J117" s="3"/>
      <c r="K117" s="26"/>
    </row>
    <row r="118" spans="1:11" ht="15" thickBot="1" x14ac:dyDescent="0.4">
      <c r="A118" s="29"/>
      <c r="B118" s="5"/>
      <c r="C118" s="5"/>
      <c r="D118" s="101" t="s">
        <v>380</v>
      </c>
      <c r="E118" s="137"/>
      <c r="F118" s="25"/>
      <c r="G118" s="16">
        <f>+IF(D119="døgn",1,0)</f>
        <v>0</v>
      </c>
      <c r="H118" s="3"/>
      <c r="I118" s="16">
        <f>+IF(D119="",2,0)</f>
        <v>2</v>
      </c>
      <c r="J118" s="3"/>
      <c r="K118" s="26"/>
    </row>
    <row r="119" spans="1:11" ht="15" thickBot="1" x14ac:dyDescent="0.4">
      <c r="A119" s="29"/>
      <c r="B119" s="101" t="s">
        <v>534</v>
      </c>
      <c r="C119" s="89"/>
      <c r="D119" s="9"/>
      <c r="E119" s="137"/>
      <c r="F119" s="25"/>
      <c r="G119" s="3"/>
      <c r="H119" s="3"/>
      <c r="I119" s="3"/>
      <c r="J119" s="3"/>
      <c r="K119" s="26"/>
    </row>
    <row r="120" spans="1:11" ht="15" thickBot="1" x14ac:dyDescent="0.4">
      <c r="A120" s="29"/>
      <c r="B120" s="102"/>
      <c r="C120" s="5"/>
      <c r="D120" s="122" t="s">
        <v>417</v>
      </c>
      <c r="E120" s="137"/>
      <c r="F120" s="25"/>
      <c r="G120" s="16"/>
      <c r="H120" s="16"/>
      <c r="I120" s="3"/>
      <c r="J120" s="3"/>
      <c r="K120" s="26"/>
    </row>
    <row r="121" spans="1:11" ht="6.65" customHeight="1" thickBot="1" x14ac:dyDescent="0.4">
      <c r="A121" s="29"/>
      <c r="B121" s="5"/>
      <c r="C121" s="67"/>
      <c r="D121" s="5"/>
      <c r="E121" s="138"/>
      <c r="F121" s="25"/>
      <c r="G121" s="3"/>
      <c r="H121" s="3"/>
      <c r="I121" s="3"/>
      <c r="J121" s="3"/>
      <c r="K121" s="26"/>
    </row>
    <row r="122" spans="1:11" ht="19" thickBot="1" x14ac:dyDescent="0.5">
      <c r="A122" s="100" t="str">
        <f>+IF(F38+J38=1,"Ny bevilling - Eksterne tilbud","Revisitation - Eksterne tilbud")</f>
        <v>Revisitation - Eksterne tilbud</v>
      </c>
      <c r="B122" s="7"/>
      <c r="C122" s="7"/>
      <c r="D122" s="7"/>
      <c r="E122" s="62"/>
      <c r="F122" s="25"/>
      <c r="G122" s="3"/>
      <c r="H122" s="3"/>
      <c r="I122" s="3"/>
      <c r="J122" s="3"/>
      <c r="K122" s="26"/>
    </row>
    <row r="123" spans="1:11" ht="6.65" customHeight="1" thickBot="1" x14ac:dyDescent="0.4">
      <c r="A123" s="29"/>
      <c r="B123" s="5"/>
      <c r="C123" s="5"/>
      <c r="D123" s="5"/>
      <c r="E123" s="136"/>
      <c r="F123" s="25"/>
      <c r="G123" s="3"/>
      <c r="H123" s="3"/>
      <c r="I123" s="3"/>
      <c r="J123" s="3"/>
      <c r="K123" s="26"/>
    </row>
    <row r="124" spans="1:11" ht="15" thickBot="1" x14ac:dyDescent="0.4">
      <c r="A124" s="29"/>
      <c r="B124" s="101" t="s">
        <v>332</v>
      </c>
      <c r="C124" s="14"/>
      <c r="D124" s="5"/>
      <c r="E124" s="137"/>
      <c r="F124" s="24">
        <f>+IF(G38=1,1,0)</f>
        <v>0</v>
      </c>
      <c r="G124" s="3"/>
      <c r="H124" s="107" t="e">
        <f>+IF(#REF!=3,1,0)</f>
        <v>#REF!</v>
      </c>
      <c r="I124" s="19" t="s">
        <v>315</v>
      </c>
      <c r="J124" s="3"/>
      <c r="K124" s="28">
        <f>+IF(H38=1,1,0)</f>
        <v>0</v>
      </c>
    </row>
    <row r="125" spans="1:11" ht="6.65" customHeight="1" thickBot="1" x14ac:dyDescent="0.4">
      <c r="A125" s="29"/>
      <c r="B125" s="102"/>
      <c r="C125" s="102"/>
      <c r="D125" s="5"/>
      <c r="E125" s="137"/>
      <c r="F125" s="24"/>
      <c r="G125" s="3"/>
      <c r="H125" s="80"/>
      <c r="I125" s="19"/>
      <c r="J125" s="3"/>
      <c r="K125" s="28"/>
    </row>
    <row r="126" spans="1:11" ht="15" thickBot="1" x14ac:dyDescent="0.4">
      <c r="A126" s="29"/>
      <c r="B126" s="101" t="s">
        <v>373</v>
      </c>
      <c r="C126" s="14"/>
      <c r="D126" s="5"/>
      <c r="E126" s="137"/>
      <c r="F126" s="24"/>
      <c r="G126" s="3"/>
      <c r="H126" s="80"/>
      <c r="I126" s="19"/>
      <c r="J126" s="3"/>
      <c r="K126" s="28"/>
    </row>
    <row r="127" spans="1:11" ht="6.65" customHeight="1" thickBot="1" x14ac:dyDescent="0.4">
      <c r="A127" s="29"/>
      <c r="B127" s="102"/>
      <c r="C127" s="102"/>
      <c r="D127" s="5"/>
      <c r="E127" s="137"/>
      <c r="F127" s="25"/>
      <c r="G127" s="3"/>
      <c r="H127" s="3"/>
      <c r="I127" s="19"/>
      <c r="J127" s="3"/>
      <c r="K127" s="26"/>
    </row>
    <row r="128" spans="1:11" ht="15" thickBot="1" x14ac:dyDescent="0.4">
      <c r="A128" s="29"/>
      <c r="B128" s="101" t="s">
        <v>333</v>
      </c>
      <c r="C128" s="85"/>
      <c r="D128" s="5"/>
      <c r="E128" s="137"/>
      <c r="F128" s="25"/>
      <c r="G128" s="3"/>
      <c r="H128" s="3"/>
      <c r="I128" s="19"/>
      <c r="J128" s="3"/>
      <c r="K128" s="26"/>
    </row>
    <row r="129" spans="1:11" ht="6.65" customHeight="1" thickBot="1" x14ac:dyDescent="0.4">
      <c r="A129" s="29"/>
      <c r="B129" s="102"/>
      <c r="C129" s="63"/>
      <c r="D129" s="5"/>
      <c r="E129" s="137"/>
      <c r="F129" s="25"/>
      <c r="G129" s="3"/>
      <c r="H129" s="3"/>
      <c r="I129" s="3"/>
      <c r="J129" s="3"/>
      <c r="K129" s="26"/>
    </row>
    <row r="130" spans="1:11" ht="29.5" thickBot="1" x14ac:dyDescent="0.4">
      <c r="A130" s="29"/>
      <c r="B130" s="101" t="s">
        <v>334</v>
      </c>
      <c r="C130" s="118"/>
      <c r="D130" s="125" t="s">
        <v>418</v>
      </c>
      <c r="E130" s="137"/>
      <c r="F130" s="25"/>
      <c r="G130" s="3"/>
      <c r="H130" s="3"/>
      <c r="I130" s="3"/>
      <c r="J130" s="3"/>
      <c r="K130" s="26"/>
    </row>
    <row r="131" spans="1:11" ht="6.65" customHeight="1" x14ac:dyDescent="0.35">
      <c r="A131" s="29"/>
      <c r="B131" s="5"/>
      <c r="C131" s="5"/>
      <c r="D131" s="5"/>
      <c r="E131" s="137"/>
      <c r="F131" s="25"/>
      <c r="G131" s="3"/>
      <c r="H131" s="3"/>
      <c r="I131" s="3"/>
      <c r="J131" s="3"/>
      <c r="K131" s="26"/>
    </row>
    <row r="132" spans="1:11" ht="15" hidden="1" thickBot="1" x14ac:dyDescent="0.4">
      <c r="A132" s="29"/>
      <c r="B132" s="101" t="s">
        <v>382</v>
      </c>
      <c r="C132" s="113">
        <v>43100</v>
      </c>
      <c r="D132" s="5"/>
      <c r="E132" s="137"/>
      <c r="F132" s="25"/>
      <c r="G132" s="3"/>
      <c r="H132" s="3"/>
      <c r="I132" s="3"/>
      <c r="J132" s="3"/>
      <c r="K132" s="26"/>
    </row>
    <row r="133" spans="1:11" ht="6.65" customHeight="1" thickBot="1" x14ac:dyDescent="0.4">
      <c r="A133" s="29"/>
      <c r="B133" s="102"/>
      <c r="C133" s="68"/>
      <c r="D133" s="5"/>
      <c r="E133" s="137"/>
      <c r="F133" s="25"/>
      <c r="G133" s="3"/>
      <c r="H133" s="3"/>
      <c r="I133" s="3"/>
      <c r="J133" s="3"/>
      <c r="K133" s="26"/>
    </row>
    <row r="134" spans="1:11" ht="15" thickBot="1" x14ac:dyDescent="0.4">
      <c r="A134" s="29"/>
      <c r="B134" s="101" t="s">
        <v>335</v>
      </c>
      <c r="C134" s="49"/>
      <c r="D134" s="5"/>
      <c r="E134" s="137"/>
      <c r="F134" s="25"/>
      <c r="G134" s="3"/>
      <c r="H134" s="3"/>
      <c r="I134" s="3"/>
      <c r="J134" s="3"/>
      <c r="K134" s="26"/>
    </row>
    <row r="135" spans="1:11" ht="6.65" customHeight="1" thickBot="1" x14ac:dyDescent="0.4">
      <c r="A135" s="29"/>
      <c r="B135" s="102"/>
      <c r="C135" s="63"/>
      <c r="D135" s="5"/>
      <c r="E135" s="137"/>
      <c r="F135" s="25"/>
      <c r="G135" s="3"/>
      <c r="H135" s="3"/>
      <c r="I135" s="3"/>
      <c r="J135" s="3"/>
      <c r="K135" s="26"/>
    </row>
    <row r="136" spans="1:11" ht="15" thickBot="1" x14ac:dyDescent="0.4">
      <c r="A136" s="29"/>
      <c r="B136" s="101" t="s">
        <v>336</v>
      </c>
      <c r="C136" s="89"/>
      <c r="D136" s="5"/>
      <c r="E136" s="137"/>
      <c r="F136" s="25"/>
      <c r="G136" s="3"/>
      <c r="H136" s="3"/>
      <c r="I136" s="3"/>
      <c r="J136" s="3"/>
      <c r="K136" s="26"/>
    </row>
    <row r="137" spans="1:11" ht="6.65" customHeight="1" thickBot="1" x14ac:dyDescent="0.4">
      <c r="A137" s="29"/>
      <c r="B137" s="102"/>
      <c r="C137" s="5"/>
      <c r="D137" s="5"/>
      <c r="E137" s="137"/>
      <c r="F137" s="25"/>
      <c r="G137" s="3"/>
      <c r="H137" s="3"/>
      <c r="I137" s="3"/>
      <c r="J137" s="3"/>
      <c r="K137" s="26"/>
    </row>
    <row r="138" spans="1:11" ht="36" customHeight="1" thickBot="1" x14ac:dyDescent="0.4">
      <c r="A138" s="29"/>
      <c r="B138" s="102"/>
      <c r="C138" s="135" t="s">
        <v>23</v>
      </c>
      <c r="D138" s="5"/>
      <c r="E138" s="137"/>
      <c r="F138" s="24">
        <f>+IF(C136=0,0,1)</f>
        <v>0</v>
      </c>
      <c r="G138" s="3"/>
      <c r="H138" s="3"/>
      <c r="I138" s="3"/>
      <c r="J138" s="3"/>
      <c r="K138" s="26"/>
    </row>
    <row r="139" spans="1:11" ht="6.65" customHeight="1" thickBot="1" x14ac:dyDescent="0.4">
      <c r="A139" s="29"/>
      <c r="B139" s="102"/>
      <c r="C139" s="5"/>
      <c r="D139" s="5"/>
      <c r="E139" s="137"/>
      <c r="F139" s="25"/>
      <c r="G139" s="3"/>
      <c r="H139" s="3"/>
      <c r="I139" s="3"/>
      <c r="J139" s="3"/>
      <c r="K139" s="26"/>
    </row>
    <row r="140" spans="1:11" ht="15" thickBot="1" x14ac:dyDescent="0.4">
      <c r="A140" s="29"/>
      <c r="B140" s="101" t="s">
        <v>337</v>
      </c>
      <c r="C140" s="89"/>
      <c r="D140" s="5"/>
      <c r="E140" s="137"/>
      <c r="F140" s="25"/>
      <c r="G140" s="3"/>
      <c r="H140" s="3"/>
      <c r="I140" s="3"/>
      <c r="J140" s="3"/>
      <c r="K140" s="26"/>
    </row>
    <row r="141" spans="1:11" ht="15" thickBot="1" x14ac:dyDescent="0.4">
      <c r="A141" s="29"/>
      <c r="B141" s="102"/>
      <c r="C141" s="63"/>
      <c r="D141" s="101" t="s">
        <v>380</v>
      </c>
      <c r="E141" s="137"/>
      <c r="F141" s="25"/>
      <c r="G141" s="16">
        <f>+IF(D142="døgn",1,0)</f>
        <v>0</v>
      </c>
      <c r="H141" s="3"/>
      <c r="I141" s="16">
        <f>+IF(D142="",2,0)</f>
        <v>2</v>
      </c>
      <c r="J141" s="3"/>
      <c r="K141" s="26"/>
    </row>
    <row r="142" spans="1:11" ht="15" thickBot="1" x14ac:dyDescent="0.4">
      <c r="A142" s="29"/>
      <c r="B142" s="101" t="s">
        <v>534</v>
      </c>
      <c r="C142" s="89"/>
      <c r="D142" s="57"/>
      <c r="E142" s="137"/>
      <c r="F142" s="25"/>
      <c r="H142" s="3"/>
      <c r="I142" s="3"/>
      <c r="J142" s="3"/>
      <c r="K142" s="26"/>
    </row>
    <row r="143" spans="1:11" ht="15" thickBot="1" x14ac:dyDescent="0.4">
      <c r="A143" s="29"/>
      <c r="B143" s="102"/>
      <c r="C143" s="63"/>
      <c r="D143" s="126" t="s">
        <v>379</v>
      </c>
      <c r="E143" s="137"/>
      <c r="F143" s="25"/>
      <c r="G143" s="16"/>
      <c r="H143" s="16"/>
      <c r="I143" s="3"/>
      <c r="J143" s="3"/>
      <c r="K143" s="26"/>
    </row>
    <row r="144" spans="1:11" ht="6.65" customHeight="1" thickBot="1" x14ac:dyDescent="0.4">
      <c r="A144" s="29"/>
      <c r="B144" s="5"/>
      <c r="C144" s="67"/>
      <c r="D144" s="5"/>
      <c r="E144" s="138"/>
      <c r="F144" s="25"/>
      <c r="G144" s="3"/>
      <c r="H144" s="3"/>
      <c r="I144" s="3"/>
      <c r="J144" s="3"/>
      <c r="K144" s="26"/>
    </row>
    <row r="145" spans="1:11" ht="19" thickBot="1" x14ac:dyDescent="0.5">
      <c r="A145" s="100" t="s">
        <v>308</v>
      </c>
      <c r="B145" s="7"/>
      <c r="C145" s="7"/>
      <c r="D145" s="7"/>
      <c r="E145" s="62"/>
      <c r="F145" s="25"/>
      <c r="G145" s="3"/>
      <c r="H145" s="3"/>
      <c r="I145" s="3"/>
      <c r="J145" s="3"/>
      <c r="K145" s="26"/>
    </row>
    <row r="146" spans="1:11" ht="6.65" customHeight="1" thickBot="1" x14ac:dyDescent="0.4">
      <c r="A146" s="29"/>
      <c r="B146" s="5"/>
      <c r="C146" s="5"/>
      <c r="D146" s="5"/>
      <c r="E146" s="55"/>
      <c r="F146" s="25"/>
      <c r="G146" s="3"/>
      <c r="H146" s="3"/>
      <c r="I146" s="3"/>
      <c r="J146" s="3"/>
      <c r="K146" s="26"/>
    </row>
    <row r="147" spans="1:11" ht="15" thickBot="1" x14ac:dyDescent="0.4">
      <c r="A147" s="29"/>
      <c r="B147" s="101" t="s">
        <v>332</v>
      </c>
      <c r="C147" s="9"/>
      <c r="D147" s="5"/>
      <c r="E147" s="55"/>
      <c r="F147" s="24">
        <f>+IF(I38=1,1,0)</f>
        <v>0</v>
      </c>
      <c r="G147" s="19" t="s">
        <v>309</v>
      </c>
      <c r="H147" s="3"/>
      <c r="I147" s="3"/>
      <c r="J147" s="3"/>
      <c r="K147" s="26"/>
    </row>
    <row r="148" spans="1:11" ht="6.65" customHeight="1" thickBot="1" x14ac:dyDescent="0.4">
      <c r="A148" s="29"/>
      <c r="B148" s="102"/>
      <c r="C148" s="5"/>
      <c r="D148" s="5"/>
      <c r="E148" s="55"/>
      <c r="F148" s="25"/>
      <c r="G148" s="3"/>
      <c r="H148" s="3"/>
      <c r="I148" s="3"/>
      <c r="J148" s="3"/>
      <c r="K148" s="26"/>
    </row>
    <row r="149" spans="1:11" ht="15" thickBot="1" x14ac:dyDescent="0.4">
      <c r="A149" s="29"/>
      <c r="B149" s="101" t="s">
        <v>334</v>
      </c>
      <c r="C149" s="89"/>
      <c r="D149" s="5"/>
      <c r="E149" s="55"/>
      <c r="F149" s="25"/>
      <c r="G149" s="3"/>
      <c r="H149" s="3"/>
      <c r="I149" s="3"/>
      <c r="J149" s="3"/>
      <c r="K149" s="26"/>
    </row>
    <row r="150" spans="1:11" ht="6.65" customHeight="1" thickBot="1" x14ac:dyDescent="0.4">
      <c r="A150" s="29"/>
      <c r="B150" s="102"/>
      <c r="C150" s="5"/>
      <c r="D150" s="5"/>
      <c r="E150" s="55"/>
      <c r="F150" s="25"/>
      <c r="G150" s="3"/>
      <c r="H150" s="3"/>
      <c r="I150" s="3"/>
      <c r="J150" s="3"/>
      <c r="K150" s="26"/>
    </row>
    <row r="151" spans="1:11" ht="16" thickBot="1" x14ac:dyDescent="0.4">
      <c r="A151" s="29"/>
      <c r="B151" s="101" t="s">
        <v>341</v>
      </c>
      <c r="C151" s="89"/>
      <c r="D151" s="5"/>
      <c r="E151" s="55"/>
      <c r="F151" s="90">
        <f>+IF(C151&gt;0,1,0)</f>
        <v>0</v>
      </c>
      <c r="G151" s="3"/>
      <c r="H151" s="3"/>
      <c r="I151" s="3"/>
      <c r="J151" s="3"/>
      <c r="K151" s="26"/>
    </row>
    <row r="152" spans="1:11" ht="6.65" customHeight="1" x14ac:dyDescent="0.35">
      <c r="A152" s="29"/>
      <c r="B152" s="108"/>
      <c r="C152" s="5"/>
      <c r="D152" s="5"/>
      <c r="E152" s="55"/>
      <c r="F152" s="88"/>
      <c r="G152" s="3"/>
      <c r="H152" s="3"/>
      <c r="I152" s="3"/>
      <c r="J152" s="3"/>
      <c r="K152" s="26"/>
    </row>
    <row r="153" spans="1:11" ht="29" x14ac:dyDescent="0.35">
      <c r="A153" s="29"/>
      <c r="B153" s="5"/>
      <c r="C153" s="64" t="s">
        <v>23</v>
      </c>
      <c r="D153" s="5"/>
      <c r="E153" s="55"/>
      <c r="F153" s="88"/>
      <c r="G153" s="3"/>
      <c r="H153" s="3"/>
      <c r="I153" s="3"/>
      <c r="J153" s="3"/>
      <c r="K153" s="26"/>
    </row>
    <row r="154" spans="1:11" ht="6.65" customHeight="1" thickBot="1" x14ac:dyDescent="0.4">
      <c r="A154" s="29"/>
      <c r="B154" s="5"/>
      <c r="C154" s="5"/>
      <c r="D154" s="5"/>
      <c r="E154" s="55"/>
      <c r="F154" s="25"/>
      <c r="G154" s="3"/>
      <c r="H154" s="3"/>
      <c r="I154" s="3"/>
      <c r="J154" s="3"/>
      <c r="K154" s="26"/>
    </row>
    <row r="155" spans="1:11" ht="15" thickBot="1" x14ac:dyDescent="0.4">
      <c r="A155" s="29"/>
      <c r="B155" s="101" t="s">
        <v>342</v>
      </c>
      <c r="C155" s="2"/>
      <c r="D155" s="5"/>
      <c r="E155" s="55"/>
      <c r="F155" s="25"/>
      <c r="G155" s="3"/>
      <c r="H155" s="3"/>
      <c r="I155" s="3"/>
      <c r="J155" s="3"/>
      <c r="K155" s="26"/>
    </row>
    <row r="156" spans="1:11" ht="6.65" customHeight="1" thickBot="1" x14ac:dyDescent="0.4">
      <c r="A156" s="29"/>
      <c r="B156" s="5"/>
      <c r="C156" s="5"/>
      <c r="D156" s="5"/>
      <c r="E156" s="55"/>
      <c r="F156" s="25"/>
      <c r="G156" s="3"/>
      <c r="H156" s="3"/>
      <c r="I156" s="3"/>
      <c r="J156" s="3"/>
      <c r="K156" s="26"/>
    </row>
    <row r="157" spans="1:11" ht="15" thickBot="1" x14ac:dyDescent="0.4">
      <c r="A157" s="29"/>
      <c r="B157" s="101" t="s">
        <v>333</v>
      </c>
      <c r="C157" s="84"/>
      <c r="D157" s="5"/>
      <c r="E157" s="55"/>
      <c r="F157" s="25"/>
      <c r="G157" s="3"/>
      <c r="H157" s="3"/>
      <c r="I157" s="3"/>
      <c r="J157" s="3"/>
      <c r="K157" s="26"/>
    </row>
    <row r="158" spans="1:11" ht="6.65" customHeight="1" thickBot="1" x14ac:dyDescent="0.4">
      <c r="A158" s="29"/>
      <c r="B158" s="5"/>
      <c r="C158" s="5"/>
      <c r="D158" s="5"/>
      <c r="E158" s="55"/>
      <c r="F158" s="25"/>
      <c r="G158" s="3"/>
      <c r="H158" s="3"/>
      <c r="I158" s="3"/>
      <c r="J158" s="3"/>
      <c r="K158" s="26"/>
    </row>
    <row r="159" spans="1:11" ht="19" thickBot="1" x14ac:dyDescent="0.5">
      <c r="A159" s="100" t="s">
        <v>24</v>
      </c>
      <c r="B159" s="7"/>
      <c r="C159" s="7"/>
      <c r="D159" s="7"/>
      <c r="E159" s="62"/>
      <c r="F159" s="25"/>
      <c r="G159" s="3"/>
      <c r="H159" s="3"/>
      <c r="I159" s="3"/>
      <c r="J159" s="3"/>
      <c r="K159" s="26"/>
    </row>
    <row r="160" spans="1:11" ht="6.65" customHeight="1" thickBot="1" x14ac:dyDescent="0.4">
      <c r="A160" s="29"/>
      <c r="B160" s="5" t="s">
        <v>338</v>
      </c>
      <c r="C160" s="5"/>
      <c r="D160" s="5"/>
      <c r="E160" s="136"/>
      <c r="F160" s="25"/>
      <c r="G160" s="3"/>
      <c r="H160" s="3"/>
      <c r="I160" s="3"/>
      <c r="J160" s="3"/>
      <c r="K160" s="26"/>
    </row>
    <row r="161" spans="1:11" ht="15" thickBot="1" x14ac:dyDescent="0.4">
      <c r="A161" s="29"/>
      <c r="B161" s="101" t="s">
        <v>14</v>
      </c>
      <c r="C161" s="2"/>
      <c r="D161" s="5"/>
      <c r="E161" s="137"/>
      <c r="F161" s="24" t="s">
        <v>54</v>
      </c>
      <c r="G161" s="3"/>
      <c r="H161" s="3"/>
      <c r="I161" s="3"/>
      <c r="J161" s="3"/>
      <c r="K161" s="26"/>
    </row>
    <row r="162" spans="1:11" ht="6.65" customHeight="1" thickBot="1" x14ac:dyDescent="0.4">
      <c r="A162" s="29"/>
      <c r="B162" s="5"/>
      <c r="C162" s="5"/>
      <c r="D162" s="5"/>
      <c r="E162" s="137"/>
      <c r="F162" s="24"/>
      <c r="G162" s="3"/>
      <c r="H162" s="3"/>
      <c r="I162" s="3"/>
      <c r="J162" s="3"/>
      <c r="K162" s="26"/>
    </row>
    <row r="163" spans="1:11" ht="15" thickBot="1" x14ac:dyDescent="0.4">
      <c r="A163" s="29"/>
      <c r="B163" s="101" t="s">
        <v>332</v>
      </c>
      <c r="C163" s="14"/>
      <c r="D163" s="5"/>
      <c r="E163" s="137"/>
      <c r="F163" s="24">
        <f>+IF(H38=1,1,0)</f>
        <v>0</v>
      </c>
      <c r="G163" s="3"/>
      <c r="H163" s="3"/>
      <c r="I163" s="3"/>
      <c r="J163" s="3"/>
      <c r="K163" s="26"/>
    </row>
    <row r="164" spans="1:11" ht="6.65" customHeight="1" thickBot="1" x14ac:dyDescent="0.4">
      <c r="A164" s="29"/>
      <c r="B164" s="102"/>
      <c r="C164" s="5"/>
      <c r="D164" s="5"/>
      <c r="E164" s="55"/>
      <c r="F164" s="25"/>
      <c r="G164" s="3"/>
      <c r="H164" s="3"/>
      <c r="I164" s="3"/>
      <c r="J164" s="3"/>
      <c r="K164" s="26"/>
    </row>
    <row r="165" spans="1:11" ht="15" hidden="1" thickBot="1" x14ac:dyDescent="0.4">
      <c r="A165" s="29"/>
      <c r="B165" s="101" t="s">
        <v>339</v>
      </c>
      <c r="C165" s="2"/>
      <c r="D165" s="5"/>
      <c r="E165" s="55"/>
      <c r="F165" s="25"/>
      <c r="G165" s="3"/>
      <c r="H165" s="3"/>
      <c r="I165" s="3"/>
      <c r="J165" s="3"/>
      <c r="K165" s="26"/>
    </row>
    <row r="166" spans="1:11" ht="6.65" hidden="1" customHeight="1" thickBot="1" x14ac:dyDescent="0.4">
      <c r="A166" s="29"/>
      <c r="B166" s="5"/>
      <c r="C166" s="5"/>
      <c r="D166" s="5"/>
      <c r="E166" s="55"/>
      <c r="F166" s="25"/>
      <c r="G166" s="3"/>
      <c r="H166" s="3"/>
      <c r="I166" s="3"/>
      <c r="J166" s="3"/>
      <c r="K166" s="26"/>
    </row>
    <row r="167" spans="1:11" ht="15" thickBot="1" x14ac:dyDescent="0.4">
      <c r="A167" s="29"/>
      <c r="B167" s="101" t="s">
        <v>343</v>
      </c>
      <c r="C167" s="89"/>
      <c r="D167" s="5"/>
      <c r="E167" s="55"/>
      <c r="F167" s="25"/>
      <c r="G167" s="3"/>
      <c r="H167" s="3"/>
      <c r="I167" s="3"/>
      <c r="J167" s="3"/>
      <c r="K167" s="26"/>
    </row>
    <row r="168" spans="1:11" ht="6.75" customHeight="1" thickBot="1" x14ac:dyDescent="0.4">
      <c r="A168" s="29"/>
      <c r="B168" s="102"/>
      <c r="C168" s="131"/>
      <c r="D168" s="5"/>
      <c r="E168" s="55"/>
      <c r="F168" s="25"/>
      <c r="G168" s="3"/>
      <c r="H168" s="3"/>
      <c r="I168" s="3"/>
      <c r="J168" s="3"/>
      <c r="K168" s="26"/>
    </row>
    <row r="169" spans="1:11" ht="15" thickBot="1" x14ac:dyDescent="0.4">
      <c r="A169" s="29"/>
      <c r="B169" s="101" t="s">
        <v>491</v>
      </c>
      <c r="C169" s="89"/>
      <c r="D169" s="5"/>
      <c r="E169" s="55"/>
      <c r="F169" s="25"/>
      <c r="G169" s="3"/>
      <c r="H169" s="3"/>
      <c r="I169" s="3"/>
      <c r="J169" s="3"/>
      <c r="K169" s="26"/>
    </row>
    <row r="170" spans="1:11" ht="6.65" customHeight="1" x14ac:dyDescent="0.35">
      <c r="A170" s="29"/>
      <c r="B170" s="5"/>
      <c r="C170" s="5"/>
      <c r="D170" s="5"/>
      <c r="E170" s="55"/>
      <c r="F170" s="25"/>
      <c r="G170" s="3"/>
      <c r="H170" s="3"/>
      <c r="I170" s="3"/>
      <c r="J170" s="3"/>
      <c r="K170" s="26"/>
    </row>
    <row r="171" spans="1:11" ht="43.5" x14ac:dyDescent="0.35">
      <c r="A171" s="29"/>
      <c r="B171" s="5"/>
      <c r="C171" s="4" t="s">
        <v>344</v>
      </c>
      <c r="D171" s="5"/>
      <c r="E171" s="55"/>
      <c r="F171" s="25"/>
      <c r="G171" s="3"/>
      <c r="H171" s="3"/>
      <c r="I171" s="3"/>
      <c r="J171" s="3"/>
      <c r="K171" s="26"/>
    </row>
    <row r="172" spans="1:11" ht="6.65" customHeight="1" thickBot="1" x14ac:dyDescent="0.4">
      <c r="A172" s="109"/>
      <c r="B172" s="6"/>
      <c r="C172" s="6"/>
      <c r="D172" s="6"/>
      <c r="E172" s="56"/>
      <c r="F172" s="32"/>
      <c r="G172" s="33"/>
      <c r="H172" s="33"/>
      <c r="I172" s="33"/>
      <c r="J172" s="33"/>
      <c r="K172" s="34"/>
    </row>
    <row r="173" spans="1:11" ht="39.65" customHeight="1" thickBot="1" x14ac:dyDescent="0.4">
      <c r="A173" s="29"/>
      <c r="B173" s="116" t="s">
        <v>384</v>
      </c>
      <c r="C173" s="117"/>
      <c r="D173" s="5"/>
      <c r="E173" s="55"/>
      <c r="F173" s="61"/>
      <c r="G173" s="3"/>
      <c r="H173" s="3"/>
      <c r="I173" s="3"/>
      <c r="J173" s="3"/>
      <c r="K173" s="3"/>
    </row>
    <row r="174" spans="1:11" ht="15" thickBot="1" x14ac:dyDescent="0.4">
      <c r="A174" s="109"/>
      <c r="B174" s="114"/>
      <c r="C174" s="115"/>
      <c r="D174" s="6"/>
      <c r="E174" s="56"/>
      <c r="F174" s="3"/>
      <c r="G174" s="3"/>
      <c r="H174" s="3"/>
      <c r="I174" s="3"/>
      <c r="J174" s="3"/>
      <c r="K174" s="3"/>
    </row>
    <row r="175" spans="1:11" x14ac:dyDescent="0.35">
      <c r="F175" s="3"/>
      <c r="G175" s="3"/>
      <c r="H175" s="3"/>
      <c r="I175" s="3"/>
      <c r="J175" s="3"/>
      <c r="K175" s="3"/>
    </row>
  </sheetData>
  <dataConsolidate/>
  <mergeCells count="15">
    <mergeCell ref="C55:C57"/>
    <mergeCell ref="C78:C80"/>
    <mergeCell ref="D105:D109"/>
    <mergeCell ref="F1:K33"/>
    <mergeCell ref="A35:E35"/>
    <mergeCell ref="E37:E43"/>
    <mergeCell ref="E45:E53"/>
    <mergeCell ref="F34:K34"/>
    <mergeCell ref="A34:E34"/>
    <mergeCell ref="A1:E1"/>
    <mergeCell ref="E160:E163"/>
    <mergeCell ref="E123:E144"/>
    <mergeCell ref="F54:H58"/>
    <mergeCell ref="E58:E76"/>
    <mergeCell ref="E89:E121"/>
  </mergeCells>
  <conditionalFormatting sqref="A88:C101">
    <cfRule type="expression" dxfId="157" priority="105">
      <formula>$K$90=1</formula>
    </cfRule>
  </conditionalFormatting>
  <conditionalFormatting sqref="A54:D61 A66:D68">
    <cfRule type="expression" dxfId="156" priority="227">
      <formula>$F$59=1</formula>
    </cfRule>
  </conditionalFormatting>
  <conditionalFormatting sqref="A67:D67 A73:D73 D74:D75">
    <cfRule type="expression" dxfId="155" priority="229">
      <formula>$F$38+$G$38+$I$38+$J$38=0</formula>
    </cfRule>
  </conditionalFormatting>
  <conditionalFormatting sqref="A68:D69">
    <cfRule type="expression" dxfId="154" priority="225">
      <formula>$F$69=0</formula>
    </cfRule>
  </conditionalFormatting>
  <conditionalFormatting sqref="A71:D72">
    <cfRule type="expression" dxfId="153" priority="186">
      <formula>$J$71=1</formula>
    </cfRule>
  </conditionalFormatting>
  <conditionalFormatting sqref="A73:D76">
    <cfRule type="expression" dxfId="152" priority="178">
      <formula>$F$73=0</formula>
    </cfRule>
  </conditionalFormatting>
  <conditionalFormatting sqref="A84:D84 A85 D85">
    <cfRule type="expression" dxfId="151" priority="174">
      <formula>$H$38=1</formula>
    </cfRule>
  </conditionalFormatting>
  <conditionalFormatting sqref="A84:D85">
    <cfRule type="expression" dxfId="150" priority="164">
      <formula>$G$84=0</formula>
    </cfRule>
    <cfRule type="expression" dxfId="149" priority="172">
      <formula>$G$84=1</formula>
    </cfRule>
  </conditionalFormatting>
  <conditionalFormatting sqref="A88:D101">
    <cfRule type="expression" dxfId="148" priority="116">
      <formula>$F$84=1</formula>
    </cfRule>
  </conditionalFormatting>
  <conditionalFormatting sqref="A94:D94">
    <cfRule type="expression" dxfId="147" priority="190">
      <formula>$H$90=0</formula>
    </cfRule>
  </conditionalFormatting>
  <conditionalFormatting sqref="A103:D103">
    <cfRule type="expression" dxfId="146" priority="160">
      <formula>$C$101=0</formula>
    </cfRule>
  </conditionalFormatting>
  <conditionalFormatting sqref="A111:D121">
    <cfRule type="expression" dxfId="145" priority="189">
      <formula>$H$90=1</formula>
    </cfRule>
  </conditionalFormatting>
  <conditionalFormatting sqref="A122:D137">
    <cfRule type="expression" dxfId="144" priority="124">
      <formula>$K$124=1</formula>
    </cfRule>
    <cfRule type="expression" dxfId="143" priority="125">
      <formula>$J$84=1</formula>
    </cfRule>
    <cfRule type="expression" dxfId="142" priority="126">
      <formula>$F$84=0</formula>
    </cfRule>
    <cfRule type="expression" dxfId="141" priority="129">
      <formula>$K$124=1</formula>
    </cfRule>
  </conditionalFormatting>
  <conditionalFormatting sqref="A124:D158 E146:E158 A160 E160">
    <cfRule type="expression" dxfId="140" priority="240">
      <formula>$F$84=1</formula>
    </cfRule>
  </conditionalFormatting>
  <conditionalFormatting sqref="A128:D128">
    <cfRule type="expression" dxfId="139" priority="188">
      <formula>$H$124=0</formula>
    </cfRule>
  </conditionalFormatting>
  <conditionalFormatting sqref="A138:D138">
    <cfRule type="expression" dxfId="138" priority="157">
      <formula>$F$138=0</formula>
    </cfRule>
  </conditionalFormatting>
  <conditionalFormatting sqref="A140:D144">
    <cfRule type="expression" dxfId="137" priority="187">
      <formula>$H$124=1</formula>
    </cfRule>
  </conditionalFormatting>
  <conditionalFormatting sqref="A81:E84 A86:E107 A85 D85:E85 A110:E159 A107:C109 E108:E109 A77:E77 A78:D78 A79:B80 D79:D80">
    <cfRule type="expression" dxfId="136" priority="194">
      <formula>$H$38+$G$38=1</formula>
    </cfRule>
  </conditionalFormatting>
  <conditionalFormatting sqref="A88:E91 A92:B92 D92:E92 A93:E107 A107:C109 E108:E109 A110:E121">
    <cfRule type="expression" dxfId="135" priority="192">
      <formula>$F$90=1</formula>
    </cfRule>
  </conditionalFormatting>
  <conditionalFormatting sqref="A88:E91 A92:B92 D92:E92 A93:E107 A107:C109 E108:E109 A110:E123 A124:D144">
    <cfRule type="expression" dxfId="134" priority="244">
      <formula>$H$82=1</formula>
    </cfRule>
  </conditionalFormatting>
  <conditionalFormatting sqref="A93:E107 A107:C109 A110:E121 A88:E91 A92:B92 D92:E92 E108:E109">
    <cfRule type="expression" dxfId="133" priority="163">
      <formula>$F$84=1</formula>
    </cfRule>
  </conditionalFormatting>
  <conditionalFormatting sqref="A110:E158 A81:E91 A92:B92 D92:E92 A93:E107 A107:C109 A77:E77 A78:D78 A79:B80 D79:D80 E108:E109">
    <cfRule type="expression" dxfId="132" priority="131">
      <formula>$F$163=1</formula>
    </cfRule>
  </conditionalFormatting>
  <conditionalFormatting sqref="A122:E123">
    <cfRule type="expression" dxfId="131" priority="251">
      <formula>$F$84=1</formula>
    </cfRule>
  </conditionalFormatting>
  <conditionalFormatting sqref="A122:E144">
    <cfRule type="expression" dxfId="130" priority="128">
      <formula>$J$84=1</formula>
    </cfRule>
    <cfRule type="expression" dxfId="129" priority="161">
      <formula>$F$124=1</formula>
    </cfRule>
    <cfRule type="expression" dxfId="128" priority="162">
      <formula>$F$84=0</formula>
    </cfRule>
  </conditionalFormatting>
  <conditionalFormatting sqref="A145:E158 C96:C97 C101 C130:C132 C136 C92">
    <cfRule type="expression" dxfId="127" priority="197">
      <formula>$F$147=0</formula>
    </cfRule>
    <cfRule type="expression" dxfId="126" priority="247">
      <formula>$F$82=1</formula>
    </cfRule>
  </conditionalFormatting>
  <conditionalFormatting sqref="A145:E158 C96:C97 C101 C130:C132 C136">
    <cfRule type="expression" dxfId="125" priority="195">
      <formula>$F$84=1</formula>
    </cfRule>
  </conditionalFormatting>
  <conditionalFormatting sqref="A159:E172">
    <cfRule type="expression" dxfId="124" priority="250">
      <formula>$F$163=0</formula>
    </cfRule>
  </conditionalFormatting>
  <conditionalFormatting sqref="B64:C64">
    <cfRule type="expression" dxfId="123" priority="92">
      <formula>$J$71=1</formula>
    </cfRule>
  </conditionalFormatting>
  <conditionalFormatting sqref="B85:C85">
    <cfRule type="expression" dxfId="122" priority="173">
      <formula>$J$71=1</formula>
    </cfRule>
  </conditionalFormatting>
  <conditionalFormatting sqref="B109:C109">
    <cfRule type="expression" dxfId="121" priority="72">
      <formula>$H$90=1</formula>
    </cfRule>
  </conditionalFormatting>
  <conditionalFormatting sqref="B65:D65">
    <cfRule type="expression" dxfId="120" priority="85">
      <formula>$F$59=1</formula>
    </cfRule>
    <cfRule type="expression" dxfId="119" priority="86">
      <formula>$F$38+$G$38+$I$38+$J$38=0</formula>
    </cfRule>
  </conditionalFormatting>
  <conditionalFormatting sqref="B105:D107">
    <cfRule type="expression" dxfId="118" priority="96">
      <formula>$H$90=1</formula>
    </cfRule>
  </conditionalFormatting>
  <conditionalFormatting sqref="C59">
    <cfRule type="colorScale" priority="266">
      <colorScale>
        <cfvo type="min"/>
        <cfvo type="max"/>
        <color rgb="FFFF7128"/>
        <color rgb="FFFFEF9C"/>
      </colorScale>
    </cfRule>
  </conditionalFormatting>
  <conditionalFormatting sqref="C65">
    <cfRule type="expression" dxfId="117" priority="87">
      <formula>$G$38=1</formula>
    </cfRule>
  </conditionalFormatting>
  <conditionalFormatting sqref="C67">
    <cfRule type="expression" dxfId="116" priority="223">
      <formula>$G$38=1</formula>
    </cfRule>
  </conditionalFormatting>
  <conditionalFormatting sqref="C71">
    <cfRule type="expression" dxfId="115" priority="222">
      <formula>$G$38=1</formula>
    </cfRule>
    <cfRule type="expression" dxfId="114" priority="224">
      <formula>$F$69=1</formula>
    </cfRule>
    <cfRule type="expression" dxfId="113" priority="230">
      <formula>$I$38=1</formula>
    </cfRule>
    <cfRule type="expression" dxfId="112" priority="239">
      <formula>$F$71=1</formula>
    </cfRule>
  </conditionalFormatting>
  <conditionalFormatting sqref="C74:C75">
    <cfRule type="expression" dxfId="111" priority="180">
      <formula>$J$71=1</formula>
    </cfRule>
  </conditionalFormatting>
  <conditionalFormatting sqref="C75">
    <cfRule type="expression" dxfId="110" priority="177">
      <formula>$F$73=0</formula>
    </cfRule>
    <cfRule type="expression" dxfId="109" priority="179">
      <formula>$F$73=1</formula>
    </cfRule>
    <cfRule type="expression" dxfId="108" priority="181">
      <formula>$G$38=1</formula>
    </cfRule>
    <cfRule type="expression" dxfId="107" priority="182">
      <formula>$F$69=1</formula>
    </cfRule>
    <cfRule type="expression" dxfId="106" priority="183">
      <formula>$I$38=1</formula>
    </cfRule>
    <cfRule type="expression" dxfId="105" priority="184">
      <formula>$F$71=1</formula>
    </cfRule>
  </conditionalFormatting>
  <conditionalFormatting sqref="C82 C86">
    <cfRule type="expression" dxfId="104" priority="255">
      <formula>$G$38+$H$38+$I$38+$J$38+$H$38=1</formula>
    </cfRule>
  </conditionalFormatting>
  <conditionalFormatting sqref="C82">
    <cfRule type="expression" dxfId="103" priority="176">
      <formula>$F$82=0</formula>
    </cfRule>
  </conditionalFormatting>
  <conditionalFormatting sqref="C86">
    <cfRule type="expression" dxfId="102" priority="175">
      <formula>$F$82=0</formula>
    </cfRule>
  </conditionalFormatting>
  <conditionalFormatting sqref="C92 C96:C97 C101">
    <cfRule type="expression" dxfId="101" priority="304">
      <formula>$F$84=0</formula>
    </cfRule>
  </conditionalFormatting>
  <conditionalFormatting sqref="C92">
    <cfRule type="expression" dxfId="100" priority="106">
      <formula>$F$84=1</formula>
    </cfRule>
    <cfRule type="expression" dxfId="99" priority="107">
      <formula>$F$163=1</formula>
    </cfRule>
    <cfRule type="expression" dxfId="98" priority="110">
      <formula>$F$84=1</formula>
    </cfRule>
    <cfRule type="expression" dxfId="97" priority="117">
      <formula>$F$90=1</formula>
    </cfRule>
    <cfRule type="expression" dxfId="96" priority="119">
      <formula>$H$82=1</formula>
    </cfRule>
  </conditionalFormatting>
  <conditionalFormatting sqref="C92:C136">
    <cfRule type="expression" dxfId="95" priority="138">
      <formula>$F$84=1</formula>
    </cfRule>
  </conditionalFormatting>
  <conditionalFormatting sqref="C96:C97 C101 A122:E123 A124:D144 C92">
    <cfRule type="expression" dxfId="94" priority="219">
      <formula>$J$84=1</formula>
    </cfRule>
  </conditionalFormatting>
  <conditionalFormatting sqref="C96:C97 C101 C92">
    <cfRule type="expression" dxfId="93" priority="303">
      <formula>$F$124=1</formula>
    </cfRule>
  </conditionalFormatting>
  <conditionalFormatting sqref="C103">
    <cfRule type="expression" dxfId="92" priority="236">
      <formula>$F$103=1</formula>
    </cfRule>
    <cfRule type="expression" dxfId="91" priority="238">
      <formula>$F$103=0</formula>
    </cfRule>
  </conditionalFormatting>
  <conditionalFormatting sqref="C105">
    <cfRule type="expression" dxfId="90" priority="81">
      <formula>$K$90=1</formula>
    </cfRule>
    <cfRule type="expression" dxfId="89" priority="82">
      <formula>$F$84=1</formula>
    </cfRule>
  </conditionalFormatting>
  <conditionalFormatting sqref="C107">
    <cfRule type="expression" dxfId="88" priority="73">
      <formula>$K$90=1</formula>
    </cfRule>
    <cfRule type="expression" dxfId="87" priority="74">
      <formula>$F$84=1</formula>
    </cfRule>
    <cfRule type="expression" dxfId="86" priority="75">
      <formula>$F$84=1</formula>
    </cfRule>
    <cfRule type="expression" dxfId="85" priority="76">
      <formula>$F$147=0</formula>
    </cfRule>
    <cfRule type="expression" dxfId="84" priority="77">
      <formula>$J$84=1</formula>
    </cfRule>
    <cfRule type="expression" dxfId="83" priority="78">
      <formula>$F$82=1</formula>
    </cfRule>
    <cfRule type="expression" dxfId="82" priority="79">
      <formula>$F$124=1</formula>
    </cfRule>
    <cfRule type="expression" dxfId="81" priority="80">
      <formula>$F$84=0</formula>
    </cfRule>
  </conditionalFormatting>
  <conditionalFormatting sqref="C109">
    <cfRule type="expression" dxfId="80" priority="70">
      <formula>$K$90=1</formula>
    </cfRule>
    <cfRule type="expression" dxfId="79" priority="71">
      <formula>$F$84=1</formula>
    </cfRule>
  </conditionalFormatting>
  <conditionalFormatting sqref="C111">
    <cfRule type="expression" dxfId="78" priority="61">
      <formula>$K$90=1</formula>
    </cfRule>
    <cfRule type="expression" dxfId="77" priority="62">
      <formula>$F$84=1</formula>
    </cfRule>
    <cfRule type="expression" dxfId="76" priority="63">
      <formula>$F$84=1</formula>
    </cfRule>
    <cfRule type="expression" dxfId="75" priority="64">
      <formula>$F$147=0</formula>
    </cfRule>
    <cfRule type="expression" dxfId="74" priority="65">
      <formula>$J$84=1</formula>
    </cfRule>
    <cfRule type="expression" dxfId="73" priority="66">
      <formula>$F$82=1</formula>
    </cfRule>
    <cfRule type="expression" dxfId="72" priority="67">
      <formula>$F$124=1</formula>
    </cfRule>
    <cfRule type="expression" dxfId="71" priority="68">
      <formula>$F$84=0</formula>
    </cfRule>
    <cfRule type="expression" dxfId="70" priority="69">
      <formula>$H$90=1</formula>
    </cfRule>
  </conditionalFormatting>
  <conditionalFormatting sqref="C113">
    <cfRule type="expression" dxfId="69" priority="52">
      <formula>$K$90=1</formula>
    </cfRule>
    <cfRule type="expression" dxfId="68" priority="53">
      <formula>$F$84=1</formula>
    </cfRule>
    <cfRule type="expression" dxfId="67" priority="54">
      <formula>$F$84=1</formula>
    </cfRule>
    <cfRule type="expression" dxfId="66" priority="55">
      <formula>$F$147=0</formula>
    </cfRule>
    <cfRule type="expression" dxfId="65" priority="56">
      <formula>$J$84=1</formula>
    </cfRule>
    <cfRule type="expression" dxfId="64" priority="57">
      <formula>$F$82=1</formula>
    </cfRule>
    <cfRule type="expression" dxfId="63" priority="58">
      <formula>$F$124=1</formula>
    </cfRule>
    <cfRule type="expression" dxfId="62" priority="59">
      <formula>$F$84=0</formula>
    </cfRule>
    <cfRule type="expression" dxfId="61" priority="60">
      <formula>$H$90=1</formula>
    </cfRule>
  </conditionalFormatting>
  <conditionalFormatting sqref="C115">
    <cfRule type="expression" dxfId="60" priority="43">
      <formula>$K$90=1</formula>
    </cfRule>
    <cfRule type="expression" dxfId="59" priority="44">
      <formula>$F$84=1</formula>
    </cfRule>
    <cfRule type="expression" dxfId="58" priority="45">
      <formula>$F$84=1</formula>
    </cfRule>
    <cfRule type="expression" dxfId="57" priority="46">
      <formula>$F$147=0</formula>
    </cfRule>
    <cfRule type="expression" dxfId="56" priority="47">
      <formula>$J$84=1</formula>
    </cfRule>
    <cfRule type="expression" dxfId="55" priority="48">
      <formula>$F$82=1</formula>
    </cfRule>
    <cfRule type="expression" dxfId="54" priority="49">
      <formula>$F$124=1</formula>
    </cfRule>
    <cfRule type="expression" dxfId="53" priority="50">
      <formula>$F$84=0</formula>
    </cfRule>
    <cfRule type="expression" dxfId="52" priority="51">
      <formula>$H$90=1</formula>
    </cfRule>
  </conditionalFormatting>
  <conditionalFormatting sqref="C117">
    <cfRule type="expression" dxfId="51" priority="34">
      <formula>$K$90=1</formula>
    </cfRule>
    <cfRule type="expression" dxfId="50" priority="35">
      <formula>$F$84=1</formula>
    </cfRule>
    <cfRule type="expression" dxfId="49" priority="36">
      <formula>$F$84=1</formula>
    </cfRule>
    <cfRule type="expression" dxfId="48" priority="37">
      <formula>$F$147=0</formula>
    </cfRule>
    <cfRule type="expression" dxfId="47" priority="38">
      <formula>$J$84=1</formula>
    </cfRule>
    <cfRule type="expression" dxfId="46" priority="39">
      <formula>$F$82=1</formula>
    </cfRule>
    <cfRule type="expression" dxfId="45" priority="40">
      <formula>$F$124=1</formula>
    </cfRule>
    <cfRule type="expression" dxfId="44" priority="41">
      <formula>$F$84=0</formula>
    </cfRule>
    <cfRule type="expression" dxfId="43" priority="42">
      <formula>$H$90=1</formula>
    </cfRule>
  </conditionalFormatting>
  <conditionalFormatting sqref="C119">
    <cfRule type="expression" dxfId="42" priority="25">
      <formula>$K$90=1</formula>
    </cfRule>
    <cfRule type="expression" dxfId="41" priority="26">
      <formula>$F$84=1</formula>
    </cfRule>
    <cfRule type="expression" dxfId="40" priority="27">
      <formula>$F$84=1</formula>
    </cfRule>
    <cfRule type="expression" dxfId="39" priority="28">
      <formula>$F$147=0</formula>
    </cfRule>
    <cfRule type="expression" dxfId="38" priority="29">
      <formula>$J$84=1</formula>
    </cfRule>
    <cfRule type="expression" dxfId="37" priority="30">
      <formula>$F$82=1</formula>
    </cfRule>
    <cfRule type="expression" dxfId="36" priority="31">
      <formula>$F$124=1</formula>
    </cfRule>
    <cfRule type="expression" dxfId="35" priority="32">
      <formula>$F$84=0</formula>
    </cfRule>
    <cfRule type="expression" dxfId="34" priority="33">
      <formula>$H$90=1</formula>
    </cfRule>
  </conditionalFormatting>
  <conditionalFormatting sqref="C130:C132">
    <cfRule type="expression" dxfId="33" priority="134">
      <formula>$F$84=0</formula>
    </cfRule>
  </conditionalFormatting>
  <conditionalFormatting sqref="C138">
    <cfRule type="expression" dxfId="32" priority="1">
      <formula>$K$124=1</formula>
    </cfRule>
    <cfRule type="expression" dxfId="31" priority="2">
      <formula>$J$84=1</formula>
    </cfRule>
    <cfRule type="expression" dxfId="30" priority="3">
      <formula>$F$84=0</formula>
    </cfRule>
    <cfRule type="expression" dxfId="29" priority="4">
      <formula>$K$124=1</formula>
    </cfRule>
    <cfRule type="expression" dxfId="28" priority="5">
      <formula>$F$84=1</formula>
    </cfRule>
    <cfRule type="expression" dxfId="27" priority="7">
      <formula>$F$147=0</formula>
    </cfRule>
    <cfRule type="expression" dxfId="26" priority="8">
      <formula>$F$82=1</formula>
    </cfRule>
    <cfRule type="expression" dxfId="25" priority="232">
      <formula>$F$138=1</formula>
    </cfRule>
  </conditionalFormatting>
  <conditionalFormatting sqref="C140">
    <cfRule type="expression" dxfId="24" priority="17">
      <formula>$K$124=1</formula>
    </cfRule>
    <cfRule type="expression" dxfId="23" priority="18">
      <formula>$J$84=1</formula>
    </cfRule>
    <cfRule type="expression" dxfId="22" priority="19">
      <formula>$F$84=0</formula>
    </cfRule>
    <cfRule type="expression" dxfId="21" priority="20">
      <formula>$K$124=1</formula>
    </cfRule>
    <cfRule type="expression" dxfId="20" priority="21">
      <formula>$F$84=1</formula>
    </cfRule>
    <cfRule type="expression" dxfId="19" priority="23">
      <formula>$F$147=0</formula>
    </cfRule>
    <cfRule type="expression" dxfId="18" priority="24">
      <formula>$F$82=1</formula>
    </cfRule>
  </conditionalFormatting>
  <conditionalFormatting sqref="C142">
    <cfRule type="expression" dxfId="17" priority="9">
      <formula>$K$124=1</formula>
    </cfRule>
    <cfRule type="expression" dxfId="16" priority="10">
      <formula>$J$84=1</formula>
    </cfRule>
    <cfRule type="expression" dxfId="15" priority="11">
      <formula>$F$84=0</formula>
    </cfRule>
    <cfRule type="expression" dxfId="14" priority="12">
      <formula>$K$124=1</formula>
    </cfRule>
    <cfRule type="expression" dxfId="13" priority="13">
      <formula>$F$84=1</formula>
    </cfRule>
    <cfRule type="expression" dxfId="12" priority="15">
      <formula>$F$147=0</formula>
    </cfRule>
    <cfRule type="expression" dxfId="11" priority="16">
      <formula>$F$82=1</formula>
    </cfRule>
  </conditionalFormatting>
  <conditionalFormatting sqref="C153">
    <cfRule type="expression" dxfId="10" priority="130">
      <formula>$F$163=1</formula>
    </cfRule>
    <cfRule type="expression" dxfId="9" priority="166">
      <formula>$F$151=1</formula>
    </cfRule>
    <cfRule type="expression" dxfId="8" priority="167">
      <formula>$H$124=1</formula>
    </cfRule>
    <cfRule type="expression" dxfId="7" priority="168">
      <formula>#REF!=1</formula>
    </cfRule>
    <cfRule type="expression" dxfId="6" priority="169">
      <formula>$J$84=1</formula>
    </cfRule>
    <cfRule type="expression" dxfId="5" priority="170">
      <formula>$H$82=1</formula>
    </cfRule>
    <cfRule type="expression" dxfId="4" priority="171">
      <formula>$F$84=1</formula>
    </cfRule>
  </conditionalFormatting>
  <conditionalFormatting sqref="C171">
    <cfRule type="expression" dxfId="3" priority="220">
      <formula>$F$163=1</formula>
    </cfRule>
  </conditionalFormatting>
  <conditionalFormatting sqref="D74:D75">
    <cfRule type="expression" dxfId="2" priority="263">
      <formula>$F$73=0</formula>
    </cfRule>
  </conditionalFormatting>
  <conditionalFormatting sqref="D96">
    <cfRule type="expression" dxfId="1" priority="100">
      <formula>$H$90=1</formula>
    </cfRule>
  </conditionalFormatting>
  <conditionalFormatting sqref="D130">
    <cfRule type="expression" dxfId="0" priority="99">
      <formula>$H$124=1</formula>
    </cfRule>
  </conditionalFormatting>
  <dataValidations count="7">
    <dataValidation type="list" allowBlank="1" showInputMessage="1" showErrorMessage="1" sqref="C42" xr:uid="{00000000-0002-0000-0000-000000000000}">
      <formula1>Sagsbehandlerdistrikt</formula1>
    </dataValidation>
    <dataValidation type="list" allowBlank="1" showInputMessage="1" showErrorMessage="1" sqref="C82 C161" xr:uid="{00000000-0002-0000-0000-000001000000}">
      <formula1>Paragraf</formula1>
    </dataValidation>
    <dataValidation type="list" allowBlank="1" showInputMessage="1" showErrorMessage="1" sqref="C69" xr:uid="{00000000-0002-0000-0000-000002000000}">
      <formula1>Afgangsårssag</formula1>
    </dataValidation>
    <dataValidation type="list" allowBlank="1" showInputMessage="1" showErrorMessage="1" sqref="C86" xr:uid="{00000000-0002-0000-0000-000003000000}">
      <formula1>LEON</formula1>
    </dataValidation>
    <dataValidation type="list" allowBlank="1" showInputMessage="1" showErrorMessage="1" sqref="C73" xr:uid="{00000000-0002-0000-0000-000005000000}">
      <formula1>Revisitation</formula1>
    </dataValidation>
    <dataValidation type="list" allowBlank="1" showInputMessage="1" showErrorMessage="1" sqref="C147" xr:uid="{00000000-0002-0000-0000-000006000000}">
      <formula1>$A$2:$A$191</formula1>
    </dataValidation>
    <dataValidation type="list" allowBlank="1" showInputMessage="1" showErrorMessage="1" sqref="C38" xr:uid="{00000000-0002-0000-0000-000009000000}">
      <formula1>Bevillingstyper</formula1>
    </dataValidation>
  </dataValidations>
  <pageMargins left="0.7" right="0.7" top="0.75" bottom="0.75" header="0.3" footer="0.3"/>
  <pageSetup paperSize="9" scale="35" orientation="portrait" r:id="rId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00000000-0002-0000-0000-000007000000}">
          <x14:formula1>
            <xm:f>'1'!$A$30:$A$32</xm:f>
          </x14:formula1>
          <xm:sqref>C84:C85</xm:sqref>
        </x14:dataValidation>
        <x14:dataValidation type="list" allowBlank="1" showInputMessage="1" showErrorMessage="1" xr:uid="{00000000-0002-0000-0000-000008000000}">
          <x14:formula1>
            <xm:f>'1'!$C$71:$C$122</xm:f>
          </x14:formula1>
          <xm:sqref>C140</xm:sqref>
        </x14:dataValidation>
        <x14:dataValidation type="list" allowBlank="1" showInputMessage="1" showErrorMessage="1" xr:uid="{00000000-0002-0000-0000-00000B000000}">
          <x14:formula1>
            <xm:f>'1'!$H$3:$H$16</xm:f>
          </x14:formula1>
          <xm:sqref>C63:C64</xm:sqref>
        </x14:dataValidation>
        <x14:dataValidation type="list" allowBlank="1" showInputMessage="1" showErrorMessage="1" xr:uid="{00000000-0002-0000-0000-00000C000000}">
          <x14:formula1>
            <xm:f>'1'!$C$7:$C$9</xm:f>
          </x14:formula1>
          <xm:sqref>D142 D119</xm:sqref>
        </x14:dataValidation>
        <x14:dataValidation type="list" allowBlank="1" showInputMessage="1" showErrorMessage="1" xr:uid="{00000000-0002-0000-0000-00000D000000}">
          <x14:formula1>
            <xm:f>'1'!$C$47:$C$55</xm:f>
          </x14:formula1>
          <xm:sqref>C59</xm:sqref>
        </x14:dataValidation>
        <x14:dataValidation type="list" allowBlank="1" showInputMessage="1" showErrorMessage="1" xr:uid="{00000000-0002-0000-0000-00000E000000}">
          <x14:formula1>
            <xm:f>'1'!$H$41:$H$64</xm:f>
          </x14:formula1>
          <xm:sqref>C61</xm:sqref>
        </x14:dataValidation>
        <x14:dataValidation type="list" allowBlank="1" showInputMessage="1" showErrorMessage="1" xr:uid="{00000000-0002-0000-0000-000012000000}">
          <x14:formula1>
            <xm:f>'1'!$H$19:$H$21</xm:f>
          </x14:formula1>
          <xm:sqref>C65</xm:sqref>
        </x14:dataValidation>
        <x14:dataValidation type="list" allowBlank="1" showInputMessage="1" showErrorMessage="1" xr:uid="{00000000-0002-0000-0000-000013000000}">
          <x14:formula1>
            <xm:f>'1'!$J$3:$J$13</xm:f>
          </x14:formula1>
          <xm:sqref>C105</xm:sqref>
        </x14:dataValidation>
        <x14:dataValidation type="list" allowBlank="1" showInputMessage="1" showErrorMessage="1" xr:uid="{00000000-0002-0000-0000-000014000000}">
          <x14:formula1>
            <xm:f>'1'!$L$3:$L$13</xm:f>
          </x14:formula1>
          <xm:sqref>C107</xm:sqref>
        </x14:dataValidation>
        <x14:dataValidation type="list" allowBlank="1" showInputMessage="1" showErrorMessage="1" xr:uid="{00000000-0002-0000-0000-000016000000}">
          <x14:formula1>
            <xm:f>'1'!$A$56:$A$62</xm:f>
          </x14:formula1>
          <xm:sqref>C111</xm:sqref>
        </x14:dataValidation>
        <x14:dataValidation type="list" allowBlank="1" showInputMessage="1" showErrorMessage="1" xr:uid="{00000000-0002-0000-0000-000015000000}">
          <x14:formula1>
            <xm:f>'1'!$E$3:$E$27</xm:f>
          </x14:formula1>
          <xm:sqref>C99 C134</xm:sqref>
        </x14:dataValidation>
        <x14:dataValidation type="list" allowBlank="1" showInputMessage="1" showErrorMessage="1" xr:uid="{00000000-0002-0000-0000-000010000000}">
          <x14:formula1>
            <xm:f>'1'!$J$4:$J$23</xm:f>
          </x14:formula1>
          <xm:sqref>C106</xm:sqref>
        </x14:dataValidation>
        <x14:dataValidation type="list" allowBlank="1" showInputMessage="1" showErrorMessage="1" xr:uid="{00000000-0002-0000-0000-000019000000}">
          <x14:formula1>
            <xm:f>'4'!$A$2:$A$246</xm:f>
          </x14:formula1>
          <xm:sqref>C125</xm:sqref>
        </x14:dataValidation>
        <x14:dataValidation type="list" allowBlank="1" showInputMessage="1" showErrorMessage="1" xr:uid="{00000000-0002-0000-0000-00001A000000}">
          <x14:formula1>
            <xm:f>'4'!$A$2:$A$248</xm:f>
          </x14:formula1>
          <xm:sqref>C124</xm:sqref>
        </x14:dataValidation>
        <x14:dataValidation type="list" allowBlank="1" showInputMessage="1" showErrorMessage="1" xr:uid="{00000000-0002-0000-0000-00000F000000}">
          <x14:formula1>
            <xm:f>'1'!$C$22:$C$36</xm:f>
          </x14:formula1>
          <xm:sqref>C67</xm:sqref>
        </x14:dataValidation>
        <x14:dataValidation type="list" allowBlank="1" showInputMessage="1" showErrorMessage="1" xr:uid="{00000000-0002-0000-0000-00000A000000}">
          <x14:formula1>
            <xm:f>'3'!$B$3:$B$53</xm:f>
          </x14:formula1>
          <xm:sqref>C163</xm:sqref>
        </x14:dataValidation>
        <x14:dataValidation type="list" allowBlank="1" showInputMessage="1" xr:uid="{00000000-0002-0000-0000-000017000000}">
          <x14:formula1>
            <xm:f>'3'!$B$2:$B$54</xm:f>
          </x14:formula1>
          <xm:sqref>C91</xm:sqref>
        </x14:dataValidation>
        <x14:dataValidation type="list" allowBlank="1" showInputMessage="1" xr:uid="{00000000-0002-0000-0000-000018000000}">
          <x14:formula1>
            <xm:f>'3'!$B$2:$B$53</xm:f>
          </x14:formula1>
          <xm:sqref>C90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tabColor theme="4" tint="-0.249977111117893"/>
  </sheetPr>
  <dimension ref="A1:L122"/>
  <sheetViews>
    <sheetView workbookViewId="0">
      <selection activeCell="C32" sqref="C32"/>
    </sheetView>
  </sheetViews>
  <sheetFormatPr defaultRowHeight="14.5" x14ac:dyDescent="0.35"/>
  <cols>
    <col min="1" max="1" width="37.26953125" bestFit="1" customWidth="1"/>
    <col min="3" max="3" width="61" bestFit="1" customWidth="1"/>
    <col min="5" max="5" width="10.26953125" bestFit="1" customWidth="1"/>
    <col min="8" max="8" width="32.453125" bestFit="1" customWidth="1"/>
    <col min="10" max="10" width="20.26953125" bestFit="1" customWidth="1"/>
    <col min="12" max="12" width="20.26953125" bestFit="1" customWidth="1"/>
  </cols>
  <sheetData>
    <row r="1" spans="1:12" ht="15" thickBot="1" x14ac:dyDescent="0.4"/>
    <row r="2" spans="1:12" x14ac:dyDescent="0.35">
      <c r="A2" s="10" t="s">
        <v>38</v>
      </c>
      <c r="C2" s="10" t="s">
        <v>117</v>
      </c>
      <c r="E2" s="50" t="s">
        <v>301</v>
      </c>
      <c r="F2" s="43"/>
      <c r="H2" s="93" t="s">
        <v>353</v>
      </c>
      <c r="J2" s="93" t="s">
        <v>593</v>
      </c>
      <c r="L2" s="93" t="s">
        <v>593</v>
      </c>
    </row>
    <row r="3" spans="1:12" x14ac:dyDescent="0.35">
      <c r="A3" s="11"/>
      <c r="C3" s="11"/>
      <c r="E3" s="53"/>
      <c r="F3" s="44"/>
      <c r="H3" s="41"/>
      <c r="J3" s="41"/>
      <c r="L3" s="41"/>
    </row>
    <row r="4" spans="1:12" ht="15" thickBot="1" x14ac:dyDescent="0.4">
      <c r="A4" s="11" t="s">
        <v>36</v>
      </c>
      <c r="C4" s="11" t="s">
        <v>118</v>
      </c>
      <c r="E4" s="52" t="s">
        <v>623</v>
      </c>
      <c r="F4" s="44"/>
      <c r="H4" s="41" t="s">
        <v>354</v>
      </c>
      <c r="J4" s="41" t="s">
        <v>594</v>
      </c>
      <c r="L4" s="41" t="s">
        <v>604</v>
      </c>
    </row>
    <row r="5" spans="1:12" ht="15" thickBot="1" x14ac:dyDescent="0.4">
      <c r="A5" s="11" t="s">
        <v>117</v>
      </c>
      <c r="C5" s="11" t="s">
        <v>119</v>
      </c>
      <c r="E5" s="52" t="s">
        <v>624</v>
      </c>
      <c r="F5" s="44"/>
      <c r="H5" s="41" t="s">
        <v>355</v>
      </c>
      <c r="J5" s="41" t="s">
        <v>595</v>
      </c>
      <c r="L5" s="41" t="s">
        <v>605</v>
      </c>
    </row>
    <row r="6" spans="1:12" ht="15" thickBot="1" x14ac:dyDescent="0.4">
      <c r="A6" s="11" t="s">
        <v>39</v>
      </c>
      <c r="C6" s="12" t="s">
        <v>310</v>
      </c>
      <c r="E6" s="52" t="s">
        <v>625</v>
      </c>
      <c r="F6" s="44"/>
      <c r="H6" s="41" t="s">
        <v>356</v>
      </c>
      <c r="J6" s="41" t="s">
        <v>596</v>
      </c>
      <c r="L6" s="41" t="s">
        <v>606</v>
      </c>
    </row>
    <row r="7" spans="1:12" ht="15" thickBot="1" x14ac:dyDescent="0.4">
      <c r="A7" s="11" t="s">
        <v>308</v>
      </c>
      <c r="E7" s="52" t="s">
        <v>626</v>
      </c>
      <c r="F7" s="44"/>
      <c r="H7" s="41" t="s">
        <v>357</v>
      </c>
      <c r="J7" s="41" t="s">
        <v>597</v>
      </c>
      <c r="L7" s="41" t="s">
        <v>607</v>
      </c>
    </row>
    <row r="8" spans="1:12" ht="15" thickBot="1" x14ac:dyDescent="0.4">
      <c r="A8" s="12"/>
      <c r="C8" s="3" t="s">
        <v>66</v>
      </c>
      <c r="E8" s="52" t="s">
        <v>627</v>
      </c>
      <c r="F8" s="44"/>
      <c r="H8" s="41" t="s">
        <v>358</v>
      </c>
      <c r="J8" s="41" t="s">
        <v>598</v>
      </c>
      <c r="L8" s="41" t="s">
        <v>608</v>
      </c>
    </row>
    <row r="9" spans="1:12" ht="15" thickBot="1" x14ac:dyDescent="0.4">
      <c r="C9" s="3" t="s">
        <v>381</v>
      </c>
      <c r="E9" s="52" t="s">
        <v>628</v>
      </c>
      <c r="F9" s="44"/>
      <c r="H9" s="41" t="s">
        <v>359</v>
      </c>
      <c r="J9" s="41" t="s">
        <v>599</v>
      </c>
      <c r="L9" s="41" t="s">
        <v>609</v>
      </c>
    </row>
    <row r="10" spans="1:12" ht="15" thickBot="1" x14ac:dyDescent="0.4">
      <c r="A10" s="10" t="s">
        <v>51</v>
      </c>
      <c r="E10" s="52" t="s">
        <v>629</v>
      </c>
      <c r="F10" s="44"/>
      <c r="H10" s="41" t="s">
        <v>360</v>
      </c>
      <c r="J10" s="41" t="s">
        <v>600</v>
      </c>
      <c r="L10" s="41" t="s">
        <v>610</v>
      </c>
    </row>
    <row r="11" spans="1:12" ht="15" thickBot="1" x14ac:dyDescent="0.4">
      <c r="A11" s="13"/>
      <c r="C11" s="10" t="s">
        <v>120</v>
      </c>
      <c r="E11" s="52" t="s">
        <v>630</v>
      </c>
      <c r="F11" s="44"/>
      <c r="H11" s="41" t="s">
        <v>361</v>
      </c>
      <c r="J11" s="41" t="s">
        <v>601</v>
      </c>
      <c r="L11" s="41" t="s">
        <v>611</v>
      </c>
    </row>
    <row r="12" spans="1:12" ht="15" thickBot="1" x14ac:dyDescent="0.4">
      <c r="A12" s="11" t="s">
        <v>50</v>
      </c>
      <c r="C12" s="11"/>
      <c r="E12" s="52" t="s">
        <v>631</v>
      </c>
      <c r="F12" s="44"/>
      <c r="H12" s="41" t="s">
        <v>362</v>
      </c>
      <c r="J12" s="41" t="s">
        <v>602</v>
      </c>
      <c r="L12" s="41" t="s">
        <v>612</v>
      </c>
    </row>
    <row r="13" spans="1:12" ht="15" thickBot="1" x14ac:dyDescent="0.4">
      <c r="A13" s="11" t="s">
        <v>49</v>
      </c>
      <c r="C13" s="11" t="s">
        <v>121</v>
      </c>
      <c r="E13" s="52" t="s">
        <v>632</v>
      </c>
      <c r="F13" s="44"/>
      <c r="H13" s="94" t="s">
        <v>363</v>
      </c>
      <c r="J13" s="42" t="s">
        <v>603</v>
      </c>
      <c r="L13" s="42" t="s">
        <v>613</v>
      </c>
    </row>
    <row r="14" spans="1:12" ht="15" thickBot="1" x14ac:dyDescent="0.4">
      <c r="A14" s="11" t="s">
        <v>48</v>
      </c>
      <c r="C14" s="11" t="s">
        <v>122</v>
      </c>
      <c r="E14" s="52" t="s">
        <v>633</v>
      </c>
      <c r="F14" s="44"/>
      <c r="H14" s="41" t="s">
        <v>364</v>
      </c>
    </row>
    <row r="15" spans="1:12" ht="15" thickBot="1" x14ac:dyDescent="0.4">
      <c r="A15" s="11" t="s">
        <v>47</v>
      </c>
      <c r="C15" s="11" t="s">
        <v>419</v>
      </c>
      <c r="E15" s="52" t="s">
        <v>634</v>
      </c>
      <c r="F15" s="44"/>
      <c r="H15" s="41" t="s">
        <v>365</v>
      </c>
    </row>
    <row r="16" spans="1:12" ht="15" thickBot="1" x14ac:dyDescent="0.4">
      <c r="A16" s="11" t="s">
        <v>614</v>
      </c>
      <c r="C16" s="11" t="s">
        <v>123</v>
      </c>
      <c r="E16" s="52"/>
      <c r="F16" s="44"/>
      <c r="H16" s="42" t="s">
        <v>366</v>
      </c>
    </row>
    <row r="17" spans="1:8" ht="15" thickBot="1" x14ac:dyDescent="0.4">
      <c r="A17" s="12" t="s">
        <v>615</v>
      </c>
      <c r="C17" s="11" t="s">
        <v>516</v>
      </c>
      <c r="E17" s="52"/>
      <c r="F17" s="44"/>
    </row>
    <row r="18" spans="1:8" ht="15" thickBot="1" x14ac:dyDescent="0.4">
      <c r="C18" s="12" t="s">
        <v>124</v>
      </c>
      <c r="E18" s="52"/>
      <c r="F18" s="44"/>
      <c r="H18" s="93" t="s">
        <v>425</v>
      </c>
    </row>
    <row r="19" spans="1:8" ht="15" thickBot="1" x14ac:dyDescent="0.4">
      <c r="A19" s="10" t="s">
        <v>46</v>
      </c>
      <c r="E19" s="52"/>
      <c r="F19" s="44"/>
      <c r="H19" s="41"/>
    </row>
    <row r="20" spans="1:8" ht="15" thickBot="1" x14ac:dyDescent="0.4">
      <c r="A20" s="13"/>
      <c r="E20" s="52"/>
      <c r="F20" s="44"/>
      <c r="H20" s="41" t="s">
        <v>426</v>
      </c>
    </row>
    <row r="21" spans="1:8" ht="15" thickBot="1" x14ac:dyDescent="0.4">
      <c r="A21" s="11" t="s">
        <v>45</v>
      </c>
      <c r="C21" s="10" t="s">
        <v>125</v>
      </c>
      <c r="E21" s="52"/>
      <c r="F21" s="44"/>
      <c r="H21" s="42" t="s">
        <v>427</v>
      </c>
    </row>
    <row r="22" spans="1:8" ht="15" thickBot="1" x14ac:dyDescent="0.4">
      <c r="A22" s="11" t="s">
        <v>44</v>
      </c>
      <c r="C22" s="11"/>
      <c r="E22" s="52"/>
      <c r="F22" s="44"/>
    </row>
    <row r="23" spans="1:8" ht="15" thickBot="1" x14ac:dyDescent="0.4">
      <c r="A23" s="11" t="s">
        <v>43</v>
      </c>
      <c r="C23" s="11" t="s">
        <v>128</v>
      </c>
      <c r="E23" s="52"/>
      <c r="F23" s="44"/>
    </row>
    <row r="24" spans="1:8" ht="15" thickBot="1" x14ac:dyDescent="0.4">
      <c r="A24" s="11" t="s">
        <v>42</v>
      </c>
      <c r="C24" s="11" t="s">
        <v>535</v>
      </c>
      <c r="E24" s="52"/>
      <c r="F24" s="44"/>
    </row>
    <row r="25" spans="1:8" ht="15" thickBot="1" x14ac:dyDescent="0.4">
      <c r="A25" s="11" t="s">
        <v>41</v>
      </c>
      <c r="C25" s="11" t="s">
        <v>536</v>
      </c>
      <c r="E25" s="52"/>
      <c r="F25" s="44"/>
    </row>
    <row r="26" spans="1:8" ht="15" thickBot="1" x14ac:dyDescent="0.4">
      <c r="A26" s="12" t="s">
        <v>40</v>
      </c>
      <c r="C26" s="11" t="s">
        <v>127</v>
      </c>
      <c r="E26" s="52"/>
      <c r="F26" s="44"/>
    </row>
    <row r="27" spans="1:8" ht="15" thickBot="1" x14ac:dyDescent="0.4">
      <c r="C27" s="11" t="s">
        <v>304</v>
      </c>
      <c r="E27" s="52"/>
      <c r="F27" s="45"/>
    </row>
    <row r="28" spans="1:8" x14ac:dyDescent="0.35">
      <c r="C28" s="11" t="s">
        <v>370</v>
      </c>
    </row>
    <row r="29" spans="1:8" x14ac:dyDescent="0.35">
      <c r="A29" s="10" t="s">
        <v>12</v>
      </c>
      <c r="C29" s="11" t="s">
        <v>371</v>
      </c>
    </row>
    <row r="30" spans="1:8" x14ac:dyDescent="0.35">
      <c r="A30" s="11"/>
      <c r="C30" s="11" t="s">
        <v>635</v>
      </c>
    </row>
    <row r="31" spans="1:8" x14ac:dyDescent="0.35">
      <c r="A31" s="11" t="s">
        <v>52</v>
      </c>
      <c r="C31" s="11" t="s">
        <v>636</v>
      </c>
    </row>
    <row r="32" spans="1:8" x14ac:dyDescent="0.35">
      <c r="A32" s="12" t="s">
        <v>53</v>
      </c>
      <c r="C32" s="11" t="s">
        <v>420</v>
      </c>
    </row>
    <row r="33" spans="1:8" x14ac:dyDescent="0.35">
      <c r="C33" s="11" t="s">
        <v>546</v>
      </c>
      <c r="E33" s="11" t="s">
        <v>306</v>
      </c>
    </row>
    <row r="34" spans="1:8" x14ac:dyDescent="0.35">
      <c r="C34" s="11" t="s">
        <v>305</v>
      </c>
      <c r="E34" s="11" t="s">
        <v>126</v>
      </c>
    </row>
    <row r="35" spans="1:8" x14ac:dyDescent="0.35">
      <c r="A35" s="10" t="s">
        <v>11</v>
      </c>
      <c r="C35" s="11" t="s">
        <v>129</v>
      </c>
    </row>
    <row r="36" spans="1:8" x14ac:dyDescent="0.35">
      <c r="A36" s="11"/>
      <c r="C36" s="12" t="s">
        <v>351</v>
      </c>
    </row>
    <row r="37" spans="1:8" x14ac:dyDescent="0.35">
      <c r="A37" s="11" t="s">
        <v>548</v>
      </c>
    </row>
    <row r="38" spans="1:8" x14ac:dyDescent="0.35">
      <c r="A38" s="11" t="s">
        <v>616</v>
      </c>
      <c r="C38" s="10" t="s">
        <v>130</v>
      </c>
    </row>
    <row r="39" spans="1:8" ht="15" thickBot="1" x14ac:dyDescent="0.4">
      <c r="A39" s="11" t="s">
        <v>105</v>
      </c>
      <c r="C39" s="11"/>
    </row>
    <row r="40" spans="1:8" x14ac:dyDescent="0.35">
      <c r="A40" s="11" t="s">
        <v>106</v>
      </c>
      <c r="C40" s="38" t="s">
        <v>131</v>
      </c>
      <c r="H40" s="93" t="s">
        <v>394</v>
      </c>
    </row>
    <row r="41" spans="1:8" x14ac:dyDescent="0.35">
      <c r="A41" s="11" t="s">
        <v>107</v>
      </c>
      <c r="C41" s="38" t="s">
        <v>132</v>
      </c>
      <c r="H41" s="41"/>
    </row>
    <row r="42" spans="1:8" x14ac:dyDescent="0.35">
      <c r="A42" s="11" t="s">
        <v>108</v>
      </c>
      <c r="C42" s="38" t="s">
        <v>133</v>
      </c>
      <c r="H42" s="41" t="s">
        <v>395</v>
      </c>
    </row>
    <row r="43" spans="1:8" x14ac:dyDescent="0.35">
      <c r="A43" s="11" t="s">
        <v>109</v>
      </c>
      <c r="C43" s="38" t="s">
        <v>134</v>
      </c>
      <c r="H43" s="41" t="s">
        <v>396</v>
      </c>
    </row>
    <row r="44" spans="1:8" x14ac:dyDescent="0.35">
      <c r="A44" s="11" t="s">
        <v>110</v>
      </c>
      <c r="C44" s="39" t="s">
        <v>135</v>
      </c>
      <c r="H44" s="41" t="s">
        <v>397</v>
      </c>
    </row>
    <row r="45" spans="1:8" ht="15" thickBot="1" x14ac:dyDescent="0.4">
      <c r="A45" s="11" t="s">
        <v>111</v>
      </c>
      <c r="H45" s="41" t="s">
        <v>398</v>
      </c>
    </row>
    <row r="46" spans="1:8" x14ac:dyDescent="0.35">
      <c r="A46" s="11" t="s">
        <v>112</v>
      </c>
      <c r="C46" s="58" t="s">
        <v>385</v>
      </c>
      <c r="H46" s="41" t="s">
        <v>399</v>
      </c>
    </row>
    <row r="47" spans="1:8" x14ac:dyDescent="0.35">
      <c r="A47" s="11" t="s">
        <v>620</v>
      </c>
      <c r="C47" s="41"/>
      <c r="H47" s="41" t="s">
        <v>400</v>
      </c>
    </row>
    <row r="48" spans="1:8" x14ac:dyDescent="0.35">
      <c r="A48" s="11" t="s">
        <v>113</v>
      </c>
      <c r="C48" s="41" t="s">
        <v>386</v>
      </c>
      <c r="H48" s="41" t="s">
        <v>401</v>
      </c>
    </row>
    <row r="49" spans="1:8" x14ac:dyDescent="0.35">
      <c r="A49" s="11" t="s">
        <v>549</v>
      </c>
      <c r="C49" s="41" t="s">
        <v>387</v>
      </c>
      <c r="H49" s="41" t="s">
        <v>402</v>
      </c>
    </row>
    <row r="50" spans="1:8" x14ac:dyDescent="0.35">
      <c r="A50" s="11" t="s">
        <v>114</v>
      </c>
      <c r="C50" s="41" t="s">
        <v>388</v>
      </c>
      <c r="H50" s="41" t="s">
        <v>403</v>
      </c>
    </row>
    <row r="51" spans="1:8" x14ac:dyDescent="0.35">
      <c r="A51" s="11" t="s">
        <v>115</v>
      </c>
      <c r="C51" s="41" t="s">
        <v>389</v>
      </c>
      <c r="H51" s="41" t="s">
        <v>404</v>
      </c>
    </row>
    <row r="52" spans="1:8" x14ac:dyDescent="0.35">
      <c r="A52" s="11" t="s">
        <v>116</v>
      </c>
      <c r="C52" s="41" t="s">
        <v>390</v>
      </c>
      <c r="H52" s="41" t="s">
        <v>405</v>
      </c>
    </row>
    <row r="53" spans="1:8" x14ac:dyDescent="0.35">
      <c r="A53" s="12" t="s">
        <v>442</v>
      </c>
      <c r="C53" s="41" t="s">
        <v>391</v>
      </c>
      <c r="H53" s="41" t="s">
        <v>406</v>
      </c>
    </row>
    <row r="54" spans="1:8" ht="15" thickBot="1" x14ac:dyDescent="0.4">
      <c r="C54" s="41" t="s">
        <v>392</v>
      </c>
      <c r="H54" s="41" t="s">
        <v>407</v>
      </c>
    </row>
    <row r="55" spans="1:8" ht="15" thickBot="1" x14ac:dyDescent="0.4">
      <c r="A55" s="46" t="s">
        <v>136</v>
      </c>
      <c r="B55" s="43"/>
      <c r="C55" s="42" t="s">
        <v>393</v>
      </c>
      <c r="H55" s="41" t="s">
        <v>408</v>
      </c>
    </row>
    <row r="56" spans="1:8" x14ac:dyDescent="0.35">
      <c r="A56" s="47"/>
      <c r="B56" s="44"/>
      <c r="H56" s="41" t="s">
        <v>409</v>
      </c>
    </row>
    <row r="57" spans="1:8" x14ac:dyDescent="0.35">
      <c r="A57" s="47" t="s">
        <v>445</v>
      </c>
      <c r="B57" s="44">
        <v>1.2</v>
      </c>
      <c r="H57" s="41" t="s">
        <v>410</v>
      </c>
    </row>
    <row r="58" spans="1:8" x14ac:dyDescent="0.35">
      <c r="A58" s="47" t="s">
        <v>446</v>
      </c>
      <c r="B58" s="44">
        <v>2.4</v>
      </c>
      <c r="H58" s="41" t="s">
        <v>368</v>
      </c>
    </row>
    <row r="59" spans="1:8" x14ac:dyDescent="0.35">
      <c r="A59" s="47" t="s">
        <v>447</v>
      </c>
      <c r="B59" s="44">
        <v>3.6</v>
      </c>
      <c r="H59" s="41" t="s">
        <v>369</v>
      </c>
    </row>
    <row r="60" spans="1:8" x14ac:dyDescent="0.35">
      <c r="A60" s="47" t="s">
        <v>448</v>
      </c>
      <c r="B60" s="44">
        <v>4.8</v>
      </c>
      <c r="H60" s="41" t="s">
        <v>411</v>
      </c>
    </row>
    <row r="61" spans="1:8" x14ac:dyDescent="0.35">
      <c r="A61" s="47" t="s">
        <v>449</v>
      </c>
      <c r="B61" s="44">
        <v>6.6</v>
      </c>
      <c r="H61" s="41" t="s">
        <v>412</v>
      </c>
    </row>
    <row r="62" spans="1:8" ht="15" thickBot="1" x14ac:dyDescent="0.4">
      <c r="A62" s="48" t="s">
        <v>137</v>
      </c>
      <c r="B62" s="45"/>
      <c r="H62" s="41" t="s">
        <v>413</v>
      </c>
    </row>
    <row r="63" spans="1:8" x14ac:dyDescent="0.35">
      <c r="B63" s="44"/>
      <c r="H63" s="41" t="s">
        <v>414</v>
      </c>
    </row>
    <row r="64" spans="1:8" ht="15" thickBot="1" x14ac:dyDescent="0.4">
      <c r="B64" s="44"/>
      <c r="D64" s="51"/>
      <c r="H64" s="42" t="s">
        <v>415</v>
      </c>
    </row>
    <row r="69" spans="1:3" ht="15" thickBot="1" x14ac:dyDescent="0.4"/>
    <row r="70" spans="1:3" x14ac:dyDescent="0.35">
      <c r="A70" s="40" t="s">
        <v>138</v>
      </c>
      <c r="C70" s="40"/>
    </row>
    <row r="71" spans="1:3" x14ac:dyDescent="0.35">
      <c r="A71" s="41"/>
      <c r="C71" s="41"/>
    </row>
    <row r="72" spans="1:3" x14ac:dyDescent="0.35">
      <c r="A72" s="41">
        <v>10</v>
      </c>
      <c r="C72" s="41">
        <v>0.5</v>
      </c>
    </row>
    <row r="73" spans="1:3" x14ac:dyDescent="0.35">
      <c r="A73" s="41">
        <v>10.5</v>
      </c>
      <c r="C73" s="41">
        <v>1</v>
      </c>
    </row>
    <row r="74" spans="1:3" x14ac:dyDescent="0.35">
      <c r="A74" s="41">
        <v>11</v>
      </c>
      <c r="C74" s="41">
        <v>1.5</v>
      </c>
    </row>
    <row r="75" spans="1:3" x14ac:dyDescent="0.35">
      <c r="A75" s="41">
        <v>11.5</v>
      </c>
      <c r="C75" s="41">
        <v>2</v>
      </c>
    </row>
    <row r="76" spans="1:3" x14ac:dyDescent="0.35">
      <c r="A76" s="41">
        <v>12</v>
      </c>
      <c r="C76" s="41">
        <v>2.5</v>
      </c>
    </row>
    <row r="77" spans="1:3" x14ac:dyDescent="0.35">
      <c r="A77" s="41">
        <v>12.5</v>
      </c>
      <c r="C77" s="41">
        <v>3</v>
      </c>
    </row>
    <row r="78" spans="1:3" x14ac:dyDescent="0.35">
      <c r="A78" s="41">
        <v>13</v>
      </c>
      <c r="C78" s="41">
        <v>3.5</v>
      </c>
    </row>
    <row r="79" spans="1:3" x14ac:dyDescent="0.35">
      <c r="A79" s="41">
        <v>13.5</v>
      </c>
      <c r="C79" s="41">
        <v>4</v>
      </c>
    </row>
    <row r="80" spans="1:3" x14ac:dyDescent="0.35">
      <c r="A80" s="41">
        <v>14</v>
      </c>
      <c r="C80" s="41">
        <v>4.5</v>
      </c>
    </row>
    <row r="81" spans="1:3" x14ac:dyDescent="0.35">
      <c r="A81" s="41">
        <v>14.5</v>
      </c>
      <c r="C81" s="41">
        <v>5</v>
      </c>
    </row>
    <row r="82" spans="1:3" x14ac:dyDescent="0.35">
      <c r="A82" s="41">
        <v>15</v>
      </c>
      <c r="C82" s="41">
        <v>5.5</v>
      </c>
    </row>
    <row r="83" spans="1:3" x14ac:dyDescent="0.35">
      <c r="A83" s="41">
        <v>15.5</v>
      </c>
      <c r="C83" s="41">
        <v>6</v>
      </c>
    </row>
    <row r="84" spans="1:3" x14ac:dyDescent="0.35">
      <c r="A84" s="41">
        <v>16</v>
      </c>
      <c r="C84" s="41">
        <v>6.5</v>
      </c>
    </row>
    <row r="85" spans="1:3" x14ac:dyDescent="0.35">
      <c r="A85" s="41">
        <v>16.5</v>
      </c>
      <c r="C85" s="41">
        <v>7</v>
      </c>
    </row>
    <row r="86" spans="1:3" x14ac:dyDescent="0.35">
      <c r="A86" s="41">
        <v>17</v>
      </c>
      <c r="C86" s="41">
        <v>7.5</v>
      </c>
    </row>
    <row r="87" spans="1:3" x14ac:dyDescent="0.35">
      <c r="A87" s="41">
        <v>17.5</v>
      </c>
      <c r="C87" s="41">
        <v>8</v>
      </c>
    </row>
    <row r="88" spans="1:3" x14ac:dyDescent="0.35">
      <c r="A88" s="41">
        <v>18</v>
      </c>
      <c r="C88" s="41">
        <v>8.5</v>
      </c>
    </row>
    <row r="89" spans="1:3" x14ac:dyDescent="0.35">
      <c r="A89" s="41">
        <v>18.5</v>
      </c>
      <c r="C89" s="41">
        <v>9</v>
      </c>
    </row>
    <row r="90" spans="1:3" x14ac:dyDescent="0.35">
      <c r="A90" s="41">
        <v>19</v>
      </c>
      <c r="C90" s="41">
        <v>9.5</v>
      </c>
    </row>
    <row r="91" spans="1:3" x14ac:dyDescent="0.35">
      <c r="A91" s="41">
        <v>19.5</v>
      </c>
      <c r="C91" s="41">
        <v>10</v>
      </c>
    </row>
    <row r="92" spans="1:3" x14ac:dyDescent="0.35">
      <c r="A92" s="41">
        <v>20</v>
      </c>
      <c r="C92" s="41">
        <v>11</v>
      </c>
    </row>
    <row r="93" spans="1:3" x14ac:dyDescent="0.35">
      <c r="A93" s="41">
        <v>20.5</v>
      </c>
      <c r="C93" s="41">
        <v>12</v>
      </c>
    </row>
    <row r="94" spans="1:3" x14ac:dyDescent="0.35">
      <c r="A94" s="41">
        <v>21</v>
      </c>
      <c r="C94" s="41">
        <v>13</v>
      </c>
    </row>
    <row r="95" spans="1:3" x14ac:dyDescent="0.35">
      <c r="A95" s="41">
        <v>21.5</v>
      </c>
      <c r="C95" s="41">
        <v>14</v>
      </c>
    </row>
    <row r="96" spans="1:3" x14ac:dyDescent="0.35">
      <c r="A96" s="41">
        <v>22</v>
      </c>
      <c r="C96" s="41">
        <v>15</v>
      </c>
    </row>
    <row r="97" spans="1:3" x14ac:dyDescent="0.35">
      <c r="A97" s="41">
        <v>22.5</v>
      </c>
      <c r="C97" s="41">
        <v>16</v>
      </c>
    </row>
    <row r="98" spans="1:3" x14ac:dyDescent="0.35">
      <c r="A98" s="41">
        <v>23</v>
      </c>
      <c r="C98" s="41">
        <v>17</v>
      </c>
    </row>
    <row r="99" spans="1:3" x14ac:dyDescent="0.35">
      <c r="A99" s="41">
        <v>23.5</v>
      </c>
      <c r="C99" s="41">
        <v>18</v>
      </c>
    </row>
    <row r="100" spans="1:3" x14ac:dyDescent="0.35">
      <c r="A100" s="41">
        <v>24</v>
      </c>
      <c r="C100" s="41">
        <v>19</v>
      </c>
    </row>
    <row r="101" spans="1:3" x14ac:dyDescent="0.35">
      <c r="A101" s="41">
        <v>24.5</v>
      </c>
      <c r="C101" s="41">
        <v>20</v>
      </c>
    </row>
    <row r="102" spans="1:3" x14ac:dyDescent="0.35">
      <c r="A102" s="41">
        <v>25</v>
      </c>
      <c r="C102" s="41">
        <v>21</v>
      </c>
    </row>
    <row r="103" spans="1:3" x14ac:dyDescent="0.35">
      <c r="A103" s="41">
        <v>25.5</v>
      </c>
      <c r="C103" s="41">
        <v>22</v>
      </c>
    </row>
    <row r="104" spans="1:3" x14ac:dyDescent="0.35">
      <c r="A104" s="41">
        <v>26</v>
      </c>
      <c r="C104" s="41">
        <v>23</v>
      </c>
    </row>
    <row r="105" spans="1:3" x14ac:dyDescent="0.35">
      <c r="A105" s="41">
        <v>26.5</v>
      </c>
      <c r="C105" s="41">
        <v>24</v>
      </c>
    </row>
    <row r="106" spans="1:3" x14ac:dyDescent="0.35">
      <c r="A106" s="41">
        <v>27</v>
      </c>
      <c r="C106" s="41">
        <v>25</v>
      </c>
    </row>
    <row r="107" spans="1:3" x14ac:dyDescent="0.35">
      <c r="A107" s="41">
        <v>27.5</v>
      </c>
      <c r="C107" s="41">
        <v>26</v>
      </c>
    </row>
    <row r="108" spans="1:3" x14ac:dyDescent="0.35">
      <c r="A108" s="41">
        <v>28</v>
      </c>
      <c r="C108" s="41">
        <v>27</v>
      </c>
    </row>
    <row r="109" spans="1:3" x14ac:dyDescent="0.35">
      <c r="A109" s="41">
        <v>28.5</v>
      </c>
      <c r="C109" s="41">
        <v>28</v>
      </c>
    </row>
    <row r="110" spans="1:3" x14ac:dyDescent="0.35">
      <c r="A110" s="41">
        <v>29</v>
      </c>
      <c r="C110" s="41">
        <v>29</v>
      </c>
    </row>
    <row r="111" spans="1:3" x14ac:dyDescent="0.35">
      <c r="A111" s="41">
        <v>29.5</v>
      </c>
      <c r="C111" s="41">
        <v>30</v>
      </c>
    </row>
    <row r="112" spans="1:3" x14ac:dyDescent="0.35">
      <c r="A112" s="41">
        <v>30</v>
      </c>
      <c r="C112" s="41">
        <v>32</v>
      </c>
    </row>
    <row r="113" spans="1:3" x14ac:dyDescent="0.35">
      <c r="A113" s="41">
        <v>35</v>
      </c>
      <c r="C113" s="41">
        <v>34</v>
      </c>
    </row>
    <row r="114" spans="1:3" x14ac:dyDescent="0.35">
      <c r="A114" s="41">
        <v>40</v>
      </c>
      <c r="C114" s="41">
        <v>36</v>
      </c>
    </row>
    <row r="115" spans="1:3" x14ac:dyDescent="0.35">
      <c r="A115" s="41">
        <v>45</v>
      </c>
      <c r="C115" s="41">
        <v>38</v>
      </c>
    </row>
    <row r="116" spans="1:3" ht="15" thickBot="1" x14ac:dyDescent="0.4">
      <c r="A116" s="42">
        <v>50</v>
      </c>
      <c r="C116" s="41">
        <v>40</v>
      </c>
    </row>
    <row r="117" spans="1:3" x14ac:dyDescent="0.35">
      <c r="C117" s="41">
        <v>45</v>
      </c>
    </row>
    <row r="118" spans="1:3" x14ac:dyDescent="0.35">
      <c r="C118" s="41">
        <v>50</v>
      </c>
    </row>
    <row r="119" spans="1:3" x14ac:dyDescent="0.35">
      <c r="C119" s="41">
        <v>55</v>
      </c>
    </row>
    <row r="120" spans="1:3" x14ac:dyDescent="0.35">
      <c r="C120" s="41">
        <v>60</v>
      </c>
    </row>
    <row r="121" spans="1:3" x14ac:dyDescent="0.35">
      <c r="C121" s="41">
        <v>65</v>
      </c>
    </row>
    <row r="122" spans="1:3" ht="15" thickBot="1" x14ac:dyDescent="0.4">
      <c r="C122" s="42">
        <v>70</v>
      </c>
    </row>
  </sheetData>
  <phoneticPr fontId="1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>
    <tabColor theme="4" tint="-0.249977111117893"/>
  </sheetPr>
  <dimension ref="A1:P54"/>
  <sheetViews>
    <sheetView zoomScale="90" zoomScaleNormal="90" workbookViewId="0">
      <selection activeCell="E32" sqref="E32"/>
    </sheetView>
  </sheetViews>
  <sheetFormatPr defaultRowHeight="14.5" x14ac:dyDescent="0.35"/>
  <cols>
    <col min="2" max="2" width="53.54296875" bestFit="1" customWidth="1"/>
    <col min="3" max="3" width="9.453125" bestFit="1" customWidth="1"/>
    <col min="6" max="6" width="14.1796875" hidden="1" customWidth="1"/>
    <col min="7" max="7" width="0" hidden="1" customWidth="1"/>
    <col min="8" max="8" width="22.26953125" hidden="1" customWidth="1"/>
    <col min="9" max="9" width="9.1796875" customWidth="1"/>
    <col min="10" max="10" width="29.81640625" customWidth="1"/>
    <col min="11" max="11" width="9.1796875" customWidth="1"/>
    <col min="12" max="12" width="5.54296875" bestFit="1" customWidth="1"/>
    <col min="13" max="13" width="18.1796875" bestFit="1" customWidth="1"/>
    <col min="14" max="14" width="9.1796875" customWidth="1"/>
    <col min="16" max="16" width="19.26953125" bestFit="1" customWidth="1"/>
  </cols>
  <sheetData>
    <row r="1" spans="1:16" ht="21" x14ac:dyDescent="0.5">
      <c r="A1" s="166" t="s">
        <v>63</v>
      </c>
      <c r="B1" s="167"/>
      <c r="C1" s="167"/>
      <c r="D1" s="167"/>
      <c r="E1" s="168"/>
    </row>
    <row r="2" spans="1:16" ht="21" x14ac:dyDescent="0.5">
      <c r="A2" s="81"/>
      <c r="B2" s="82"/>
      <c r="C2" s="82"/>
      <c r="D2" s="82"/>
      <c r="E2" s="83"/>
    </row>
    <row r="3" spans="1:16" x14ac:dyDescent="0.35">
      <c r="A3" s="35" t="s">
        <v>64</v>
      </c>
      <c r="B3" s="110" t="s">
        <v>539</v>
      </c>
      <c r="C3" s="37"/>
      <c r="D3" s="35" t="s">
        <v>66</v>
      </c>
      <c r="E3" s="35">
        <v>1</v>
      </c>
    </row>
    <row r="4" spans="1:16" x14ac:dyDescent="0.35">
      <c r="A4" s="35" t="s">
        <v>64</v>
      </c>
      <c r="B4" s="110" t="s">
        <v>538</v>
      </c>
      <c r="C4" s="37"/>
      <c r="D4" s="35" t="s">
        <v>66</v>
      </c>
      <c r="E4" s="35">
        <v>1</v>
      </c>
      <c r="H4" s="72" t="s">
        <v>78</v>
      </c>
      <c r="J4" s="73" t="s">
        <v>85</v>
      </c>
      <c r="K4" s="74">
        <v>755</v>
      </c>
      <c r="L4" s="72" t="s">
        <v>66</v>
      </c>
      <c r="M4" s="72">
        <v>1</v>
      </c>
    </row>
    <row r="5" spans="1:16" x14ac:dyDescent="0.35">
      <c r="A5" s="35" t="s">
        <v>64</v>
      </c>
      <c r="B5" s="110" t="s">
        <v>540</v>
      </c>
      <c r="C5" s="37"/>
      <c r="D5" s="35" t="s">
        <v>66</v>
      </c>
      <c r="E5" s="35">
        <v>1</v>
      </c>
      <c r="H5" s="35" t="s">
        <v>78</v>
      </c>
      <c r="J5" s="36"/>
      <c r="K5" s="37"/>
      <c r="L5" s="35"/>
      <c r="M5" s="35"/>
    </row>
    <row r="6" spans="1:16" x14ac:dyDescent="0.35">
      <c r="A6" s="35" t="s">
        <v>617</v>
      </c>
      <c r="B6" s="110" t="s">
        <v>541</v>
      </c>
      <c r="C6" s="37"/>
      <c r="D6" s="35" t="s">
        <v>66</v>
      </c>
      <c r="E6" s="35">
        <v>1</v>
      </c>
      <c r="H6" s="35" t="s">
        <v>78</v>
      </c>
      <c r="J6" s="36"/>
      <c r="K6" s="37"/>
      <c r="L6" s="35"/>
      <c r="M6" s="35"/>
    </row>
    <row r="7" spans="1:16" x14ac:dyDescent="0.35">
      <c r="A7" s="35" t="s">
        <v>617</v>
      </c>
      <c r="B7" s="110" t="s">
        <v>618</v>
      </c>
      <c r="C7" s="37"/>
      <c r="D7" s="35" t="s">
        <v>66</v>
      </c>
      <c r="E7" s="35">
        <v>1</v>
      </c>
      <c r="H7" s="35" t="s">
        <v>78</v>
      </c>
      <c r="J7" s="36"/>
      <c r="K7" s="37"/>
      <c r="L7" s="35"/>
      <c r="M7" s="35"/>
    </row>
    <row r="8" spans="1:16" x14ac:dyDescent="0.35">
      <c r="A8" s="35" t="s">
        <v>617</v>
      </c>
      <c r="B8" s="110" t="s">
        <v>619</v>
      </c>
      <c r="C8" s="37"/>
      <c r="D8" s="35" t="s">
        <v>66</v>
      </c>
      <c r="E8" s="35">
        <v>1</v>
      </c>
    </row>
    <row r="9" spans="1:16" x14ac:dyDescent="0.35">
      <c r="A9" s="35" t="s">
        <v>68</v>
      </c>
      <c r="B9" s="36" t="s">
        <v>69</v>
      </c>
      <c r="C9" s="37"/>
      <c r="D9" s="35" t="s">
        <v>66</v>
      </c>
      <c r="E9" s="35">
        <v>1</v>
      </c>
    </row>
    <row r="10" spans="1:16" x14ac:dyDescent="0.35">
      <c r="A10" s="35" t="s">
        <v>68</v>
      </c>
      <c r="B10" s="36" t="s">
        <v>70</v>
      </c>
      <c r="C10" s="37"/>
      <c r="D10" s="35" t="s">
        <v>66</v>
      </c>
      <c r="E10" s="35">
        <v>1</v>
      </c>
    </row>
    <row r="11" spans="1:16" x14ac:dyDescent="0.35">
      <c r="A11" s="35" t="s">
        <v>372</v>
      </c>
      <c r="B11" s="36" t="s">
        <v>314</v>
      </c>
      <c r="C11" s="37"/>
      <c r="D11" s="35" t="s">
        <v>66</v>
      </c>
      <c r="E11" s="35">
        <v>1</v>
      </c>
    </row>
    <row r="12" spans="1:16" x14ac:dyDescent="0.35">
      <c r="A12" s="35" t="s">
        <v>372</v>
      </c>
      <c r="B12" s="36" t="s">
        <v>544</v>
      </c>
      <c r="C12" s="37"/>
      <c r="D12" s="35" t="s">
        <v>66</v>
      </c>
      <c r="E12" s="35">
        <v>1</v>
      </c>
      <c r="J12" s="127"/>
      <c r="M12" s="127"/>
      <c r="P12" s="127"/>
    </row>
    <row r="13" spans="1:16" x14ac:dyDescent="0.35">
      <c r="A13" s="35" t="s">
        <v>372</v>
      </c>
      <c r="B13" s="36" t="s">
        <v>545</v>
      </c>
      <c r="C13" s="37"/>
      <c r="D13" s="35" t="s">
        <v>66</v>
      </c>
      <c r="E13" s="35">
        <v>1</v>
      </c>
    </row>
    <row r="14" spans="1:16" x14ac:dyDescent="0.35">
      <c r="A14" s="35" t="s">
        <v>372</v>
      </c>
      <c r="B14" s="36" t="s">
        <v>374</v>
      </c>
      <c r="C14" s="37"/>
      <c r="D14" s="35" t="s">
        <v>66</v>
      </c>
      <c r="E14" s="35">
        <v>1</v>
      </c>
      <c r="F14" s="11" t="s">
        <v>311</v>
      </c>
    </row>
    <row r="15" spans="1:16" x14ac:dyDescent="0.35">
      <c r="A15" s="35" t="s">
        <v>73</v>
      </c>
      <c r="B15" s="36" t="s">
        <v>75</v>
      </c>
      <c r="C15" s="37"/>
      <c r="D15" s="35"/>
      <c r="E15" s="35">
        <v>1</v>
      </c>
    </row>
    <row r="16" spans="1:16" x14ac:dyDescent="0.35">
      <c r="A16" s="35" t="s">
        <v>73</v>
      </c>
      <c r="B16" s="36" t="s">
        <v>76</v>
      </c>
      <c r="C16" s="37"/>
      <c r="D16" s="35"/>
      <c r="E16" s="35">
        <v>1</v>
      </c>
    </row>
    <row r="17" spans="1:13" x14ac:dyDescent="0.35">
      <c r="A17" s="35" t="s">
        <v>73</v>
      </c>
      <c r="B17" s="36" t="s">
        <v>77</v>
      </c>
      <c r="C17" s="37"/>
      <c r="D17" s="35"/>
      <c r="E17" s="35">
        <v>1</v>
      </c>
    </row>
    <row r="18" spans="1:13" x14ac:dyDescent="0.35">
      <c r="A18" s="35" t="s">
        <v>429</v>
      </c>
      <c r="B18" s="36" t="s">
        <v>621</v>
      </c>
      <c r="C18" s="37"/>
      <c r="D18" s="35"/>
      <c r="E18" s="35">
        <v>1</v>
      </c>
    </row>
    <row r="19" spans="1:13" x14ac:dyDescent="0.35">
      <c r="A19" s="35" t="s">
        <v>429</v>
      </c>
      <c r="B19" s="36" t="s">
        <v>430</v>
      </c>
      <c r="C19" s="37"/>
      <c r="D19" s="35"/>
      <c r="E19" s="35">
        <v>1</v>
      </c>
    </row>
    <row r="20" spans="1:13" x14ac:dyDescent="0.35">
      <c r="A20" s="35" t="s">
        <v>429</v>
      </c>
      <c r="B20" s="36" t="s">
        <v>509</v>
      </c>
      <c r="C20" s="37"/>
      <c r="D20" s="35"/>
      <c r="E20" s="35">
        <v>1</v>
      </c>
    </row>
    <row r="21" spans="1:13" x14ac:dyDescent="0.35">
      <c r="A21" s="35" t="s">
        <v>429</v>
      </c>
      <c r="B21" s="36" t="s">
        <v>510</v>
      </c>
      <c r="C21" s="37"/>
      <c r="D21" s="35"/>
      <c r="E21" s="35">
        <v>1</v>
      </c>
    </row>
    <row r="22" spans="1:13" x14ac:dyDescent="0.35">
      <c r="A22" s="35" t="s">
        <v>367</v>
      </c>
      <c r="B22" s="36" t="s">
        <v>511</v>
      </c>
      <c r="C22" s="37"/>
      <c r="D22" s="35"/>
      <c r="E22" s="35">
        <v>1</v>
      </c>
    </row>
    <row r="23" spans="1:13" x14ac:dyDescent="0.35">
      <c r="A23" s="35" t="s">
        <v>367</v>
      </c>
      <c r="B23" s="36" t="s">
        <v>512</v>
      </c>
      <c r="C23" s="37"/>
      <c r="D23" s="35"/>
      <c r="E23" s="35">
        <v>1</v>
      </c>
      <c r="F23" s="11"/>
    </row>
    <row r="24" spans="1:13" x14ac:dyDescent="0.35">
      <c r="A24" s="35" t="s">
        <v>367</v>
      </c>
      <c r="B24" s="36" t="s">
        <v>375</v>
      </c>
      <c r="C24" s="37"/>
      <c r="D24" s="35"/>
      <c r="E24" s="35">
        <v>1</v>
      </c>
      <c r="F24" s="11"/>
    </row>
    <row r="25" spans="1:13" x14ac:dyDescent="0.35">
      <c r="A25" s="35" t="s">
        <v>78</v>
      </c>
      <c r="B25" s="36" t="s">
        <v>422</v>
      </c>
      <c r="C25" s="37"/>
      <c r="D25" s="35" t="s">
        <v>72</v>
      </c>
      <c r="E25" s="35">
        <v>2</v>
      </c>
    </row>
    <row r="26" spans="1:13" x14ac:dyDescent="0.35">
      <c r="A26" s="35" t="s">
        <v>78</v>
      </c>
      <c r="B26" s="36" t="s">
        <v>79</v>
      </c>
      <c r="C26" s="37"/>
      <c r="D26" s="35" t="s">
        <v>72</v>
      </c>
      <c r="E26" s="35">
        <v>2</v>
      </c>
      <c r="J26" s="1"/>
      <c r="M26" s="127"/>
    </row>
    <row r="27" spans="1:13" x14ac:dyDescent="0.35">
      <c r="A27" s="35" t="s">
        <v>547</v>
      </c>
      <c r="B27" s="36" t="s">
        <v>79</v>
      </c>
      <c r="C27" s="37"/>
      <c r="D27" s="35" t="s">
        <v>72</v>
      </c>
      <c r="E27" s="35">
        <v>2</v>
      </c>
    </row>
    <row r="28" spans="1:13" x14ac:dyDescent="0.35">
      <c r="A28" s="35" t="s">
        <v>78</v>
      </c>
      <c r="B28" s="36" t="s">
        <v>424</v>
      </c>
      <c r="C28" s="37"/>
      <c r="D28" s="35" t="s">
        <v>72</v>
      </c>
      <c r="E28" s="35">
        <v>2</v>
      </c>
    </row>
    <row r="29" spans="1:13" x14ac:dyDescent="0.35">
      <c r="A29" s="35" t="s">
        <v>349</v>
      </c>
      <c r="B29" s="36" t="s">
        <v>421</v>
      </c>
      <c r="C29" s="37"/>
      <c r="D29" s="35" t="s">
        <v>72</v>
      </c>
      <c r="E29" s="35">
        <v>2</v>
      </c>
    </row>
    <row r="30" spans="1:13" x14ac:dyDescent="0.35">
      <c r="A30" s="35" t="s">
        <v>78</v>
      </c>
      <c r="B30" s="36" t="s">
        <v>423</v>
      </c>
      <c r="C30" s="37"/>
      <c r="D30" s="35" t="s">
        <v>72</v>
      </c>
      <c r="E30" s="35">
        <v>2</v>
      </c>
    </row>
    <row r="31" spans="1:13" x14ac:dyDescent="0.35">
      <c r="A31" s="35" t="s">
        <v>349</v>
      </c>
      <c r="B31" s="36" t="s">
        <v>637</v>
      </c>
      <c r="C31" s="37"/>
      <c r="D31" s="35" t="s">
        <v>72</v>
      </c>
      <c r="E31" s="35">
        <v>2</v>
      </c>
    </row>
    <row r="32" spans="1:13" x14ac:dyDescent="0.35">
      <c r="A32" s="35" t="s">
        <v>78</v>
      </c>
      <c r="B32" s="36" t="s">
        <v>83</v>
      </c>
      <c r="C32" s="37"/>
      <c r="D32" s="35"/>
      <c r="E32" s="35">
        <v>1</v>
      </c>
    </row>
    <row r="33" spans="1:6" x14ac:dyDescent="0.35">
      <c r="A33" s="35" t="s">
        <v>349</v>
      </c>
      <c r="B33" s="36" t="s">
        <v>592</v>
      </c>
      <c r="C33" s="37"/>
      <c r="D33" s="35"/>
      <c r="E33" s="35">
        <v>1</v>
      </c>
    </row>
    <row r="34" spans="1:6" x14ac:dyDescent="0.35">
      <c r="A34" s="35" t="s">
        <v>78</v>
      </c>
      <c r="B34" s="36" t="s">
        <v>84</v>
      </c>
      <c r="C34" s="37"/>
      <c r="D34" s="35"/>
      <c r="E34" s="35">
        <v>1</v>
      </c>
    </row>
    <row r="35" spans="1:6" x14ac:dyDescent="0.35">
      <c r="A35" s="35" t="s">
        <v>78</v>
      </c>
      <c r="B35" s="36" t="s">
        <v>493</v>
      </c>
      <c r="C35" s="37"/>
      <c r="D35" s="35"/>
      <c r="E35" s="35">
        <v>1</v>
      </c>
    </row>
    <row r="36" spans="1:6" x14ac:dyDescent="0.35">
      <c r="A36" s="35" t="s">
        <v>78</v>
      </c>
      <c r="B36" s="36" t="s">
        <v>492</v>
      </c>
      <c r="C36" s="37"/>
      <c r="D36" s="35"/>
      <c r="E36" s="35">
        <v>1</v>
      </c>
    </row>
    <row r="37" spans="1:6" x14ac:dyDescent="0.35">
      <c r="A37" s="35" t="s">
        <v>78</v>
      </c>
      <c r="B37" s="36" t="s">
        <v>92</v>
      </c>
      <c r="C37" s="37"/>
      <c r="D37" s="35"/>
      <c r="E37" s="35">
        <v>1</v>
      </c>
    </row>
    <row r="38" spans="1:6" x14ac:dyDescent="0.35">
      <c r="A38" s="35" t="s">
        <v>78</v>
      </c>
      <c r="B38" s="36" t="s">
        <v>93</v>
      </c>
      <c r="C38" s="37"/>
      <c r="D38" s="35"/>
      <c r="E38" s="35">
        <v>1</v>
      </c>
    </row>
    <row r="39" spans="1:6" x14ac:dyDescent="0.35">
      <c r="A39" s="35" t="s">
        <v>78</v>
      </c>
      <c r="B39" s="36" t="s">
        <v>517</v>
      </c>
      <c r="C39" s="37"/>
      <c r="D39" s="35"/>
      <c r="E39" s="35">
        <v>1</v>
      </c>
    </row>
    <row r="40" spans="1:6" x14ac:dyDescent="0.35">
      <c r="A40" s="35" t="s">
        <v>78</v>
      </c>
      <c r="B40" s="36" t="s">
        <v>543</v>
      </c>
      <c r="C40" s="37"/>
      <c r="D40" s="35"/>
      <c r="E40" s="35">
        <v>1</v>
      </c>
    </row>
    <row r="41" spans="1:6" x14ac:dyDescent="0.35">
      <c r="A41" s="35" t="s">
        <v>78</v>
      </c>
      <c r="B41" s="36" t="s">
        <v>542</v>
      </c>
      <c r="C41" s="37"/>
      <c r="D41" s="35"/>
      <c r="E41" s="35">
        <v>1</v>
      </c>
    </row>
    <row r="42" spans="1:6" x14ac:dyDescent="0.35">
      <c r="A42" s="35" t="s">
        <v>78</v>
      </c>
      <c r="B42" s="36" t="s">
        <v>518</v>
      </c>
      <c r="C42" s="37"/>
      <c r="D42" s="35"/>
      <c r="E42" s="35">
        <v>1</v>
      </c>
    </row>
    <row r="43" spans="1:6" x14ac:dyDescent="0.35">
      <c r="A43" s="35" t="s">
        <v>78</v>
      </c>
      <c r="B43" s="36" t="s">
        <v>519</v>
      </c>
      <c r="C43" s="37"/>
      <c r="D43" s="35"/>
      <c r="E43" s="35">
        <v>1</v>
      </c>
    </row>
    <row r="44" spans="1:6" x14ac:dyDescent="0.35">
      <c r="A44" s="35" t="s">
        <v>78</v>
      </c>
      <c r="B44" s="36" t="s">
        <v>520</v>
      </c>
      <c r="C44" s="37"/>
      <c r="D44" s="35"/>
      <c r="E44" s="35">
        <v>1</v>
      </c>
    </row>
    <row r="45" spans="1:6" x14ac:dyDescent="0.35">
      <c r="A45" s="35" t="s">
        <v>78</v>
      </c>
      <c r="B45" s="36" t="s">
        <v>521</v>
      </c>
      <c r="C45" s="37"/>
      <c r="D45" s="35"/>
      <c r="E45" s="35">
        <v>1</v>
      </c>
    </row>
    <row r="46" spans="1:6" x14ac:dyDescent="0.35">
      <c r="A46" s="35" t="s">
        <v>78</v>
      </c>
      <c r="B46" s="36" t="s">
        <v>522</v>
      </c>
      <c r="C46" s="37"/>
      <c r="D46" s="35"/>
      <c r="E46" s="35">
        <v>1</v>
      </c>
    </row>
    <row r="47" spans="1:6" x14ac:dyDescent="0.35">
      <c r="A47" s="35" t="s">
        <v>78</v>
      </c>
      <c r="B47" s="36" t="s">
        <v>523</v>
      </c>
      <c r="C47" s="37"/>
      <c r="D47" s="35"/>
      <c r="E47" s="35">
        <v>1</v>
      </c>
      <c r="F47" s="11"/>
    </row>
    <row r="48" spans="1:6" x14ac:dyDescent="0.35">
      <c r="A48" s="35" t="s">
        <v>78</v>
      </c>
      <c r="B48" s="36" t="s">
        <v>96</v>
      </c>
      <c r="C48" s="37"/>
      <c r="D48" s="35"/>
      <c r="E48" s="35">
        <v>1</v>
      </c>
    </row>
    <row r="49" spans="1:5" x14ac:dyDescent="0.35">
      <c r="A49" s="35" t="s">
        <v>78</v>
      </c>
      <c r="B49" s="36" t="s">
        <v>98</v>
      </c>
      <c r="C49" s="37"/>
      <c r="D49" s="35"/>
      <c r="E49" s="35">
        <v>1</v>
      </c>
    </row>
    <row r="50" spans="1:5" x14ac:dyDescent="0.35">
      <c r="A50" s="35" t="s">
        <v>78</v>
      </c>
      <c r="B50" s="36" t="s">
        <v>280</v>
      </c>
      <c r="C50" s="37"/>
      <c r="D50" s="35"/>
      <c r="E50" s="35">
        <v>1</v>
      </c>
    </row>
    <row r="51" spans="1:5" x14ac:dyDescent="0.35">
      <c r="A51" s="35" t="s">
        <v>78</v>
      </c>
      <c r="B51" s="36" t="s">
        <v>537</v>
      </c>
      <c r="C51" s="37"/>
      <c r="D51" s="35"/>
      <c r="E51" s="35">
        <v>1</v>
      </c>
    </row>
    <row r="52" spans="1:5" x14ac:dyDescent="0.35">
      <c r="A52" s="35" t="s">
        <v>101</v>
      </c>
      <c r="B52" s="36" t="s">
        <v>102</v>
      </c>
      <c r="C52" s="37"/>
      <c r="D52" s="35" t="s">
        <v>72</v>
      </c>
      <c r="E52" s="35">
        <v>2</v>
      </c>
    </row>
    <row r="53" spans="1:5" x14ac:dyDescent="0.35">
      <c r="A53" s="35" t="s">
        <v>103</v>
      </c>
      <c r="B53" s="36" t="s">
        <v>104</v>
      </c>
      <c r="C53" s="37"/>
      <c r="D53" s="35" t="s">
        <v>72</v>
      </c>
      <c r="E53" s="35">
        <v>2</v>
      </c>
    </row>
    <row r="54" spans="1:5" x14ac:dyDescent="0.35">
      <c r="A54" s="134"/>
      <c r="B54" s="132"/>
      <c r="C54" s="133"/>
    </row>
  </sheetData>
  <sortState xmlns:xlrd2="http://schemas.microsoft.com/office/spreadsheetml/2017/richdata2" ref="A3:F46">
    <sortCondition ref="B3"/>
  </sortState>
  <mergeCells count="1">
    <mergeCell ref="A1:E1"/>
  </mergeCells>
  <phoneticPr fontId="1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5"/>
  <dimension ref="A1:D248"/>
  <sheetViews>
    <sheetView topLeftCell="A216" workbookViewId="0">
      <selection activeCell="A62" sqref="A62:D62"/>
    </sheetView>
  </sheetViews>
  <sheetFormatPr defaultRowHeight="14.5" x14ac:dyDescent="0.35"/>
  <cols>
    <col min="1" max="1" width="56.54296875" bestFit="1" customWidth="1"/>
    <col min="2" max="2" width="14.54296875" bestFit="1" customWidth="1"/>
    <col min="5" max="5" width="16.453125" customWidth="1"/>
    <col min="6" max="6" width="8.81640625" customWidth="1"/>
    <col min="7" max="12" width="9.1796875" customWidth="1"/>
  </cols>
  <sheetData>
    <row r="1" spans="1:4" ht="21" x14ac:dyDescent="0.5">
      <c r="A1" s="166" t="s">
        <v>300</v>
      </c>
      <c r="B1" s="167"/>
      <c r="C1" s="167"/>
      <c r="D1" s="168"/>
    </row>
    <row r="2" spans="1:4" ht="21" x14ac:dyDescent="0.5">
      <c r="A2" s="81"/>
      <c r="B2" s="82"/>
      <c r="C2" s="82"/>
      <c r="D2" s="83"/>
    </row>
    <row r="3" spans="1:4" x14ac:dyDescent="0.35">
      <c r="A3" s="36" t="s">
        <v>139</v>
      </c>
      <c r="B3" s="37"/>
      <c r="C3" s="35" t="s">
        <v>72</v>
      </c>
      <c r="D3" s="35">
        <f>+IF(C3="Time",2,1)</f>
        <v>2</v>
      </c>
    </row>
    <row r="4" spans="1:4" x14ac:dyDescent="0.35">
      <c r="A4" s="36" t="s">
        <v>140</v>
      </c>
      <c r="B4" s="37"/>
      <c r="C4" s="35" t="s">
        <v>66</v>
      </c>
      <c r="D4" s="35">
        <f t="shared" ref="D4:D95" si="0">+IF(C4="Time",2,1)</f>
        <v>1</v>
      </c>
    </row>
    <row r="5" spans="1:4" x14ac:dyDescent="0.35">
      <c r="A5" s="36" t="s">
        <v>452</v>
      </c>
      <c r="B5" s="37"/>
      <c r="C5" s="35" t="s">
        <v>66</v>
      </c>
      <c r="D5" s="35">
        <f t="shared" si="0"/>
        <v>1</v>
      </c>
    </row>
    <row r="6" spans="1:4" x14ac:dyDescent="0.35">
      <c r="A6" s="36" t="s">
        <v>550</v>
      </c>
      <c r="B6" s="37"/>
      <c r="C6" s="35" t="s">
        <v>66</v>
      </c>
      <c r="D6" s="35">
        <v>1</v>
      </c>
    </row>
    <row r="7" spans="1:4" x14ac:dyDescent="0.35">
      <c r="A7" s="36" t="s">
        <v>141</v>
      </c>
      <c r="B7" s="37"/>
      <c r="C7" s="35" t="s">
        <v>66</v>
      </c>
      <c r="D7" s="35">
        <f t="shared" si="0"/>
        <v>1</v>
      </c>
    </row>
    <row r="8" spans="1:4" x14ac:dyDescent="0.35">
      <c r="A8" s="36" t="s">
        <v>144</v>
      </c>
      <c r="B8" s="37"/>
      <c r="C8" s="35" t="s">
        <v>66</v>
      </c>
      <c r="D8" s="35">
        <f t="shared" si="0"/>
        <v>1</v>
      </c>
    </row>
    <row r="9" spans="1:4" x14ac:dyDescent="0.35">
      <c r="A9" s="36" t="s">
        <v>453</v>
      </c>
      <c r="B9" s="37"/>
      <c r="C9" s="35" t="s">
        <v>66</v>
      </c>
      <c r="D9" s="35">
        <f t="shared" si="0"/>
        <v>1</v>
      </c>
    </row>
    <row r="10" spans="1:4" x14ac:dyDescent="0.35">
      <c r="A10" s="36" t="s">
        <v>146</v>
      </c>
      <c r="B10" s="37"/>
      <c r="C10" s="35" t="s">
        <v>66</v>
      </c>
      <c r="D10" s="35">
        <f t="shared" si="0"/>
        <v>1</v>
      </c>
    </row>
    <row r="11" spans="1:4" x14ac:dyDescent="0.35">
      <c r="A11" s="36" t="s">
        <v>147</v>
      </c>
      <c r="B11" s="37"/>
      <c r="C11" s="35" t="s">
        <v>66</v>
      </c>
      <c r="D11" s="35">
        <f t="shared" si="0"/>
        <v>1</v>
      </c>
    </row>
    <row r="12" spans="1:4" x14ac:dyDescent="0.35">
      <c r="A12" s="70" t="s">
        <v>317</v>
      </c>
      <c r="B12" s="71"/>
      <c r="C12" s="69" t="s">
        <v>66</v>
      </c>
      <c r="D12" s="69">
        <f t="shared" si="0"/>
        <v>1</v>
      </c>
    </row>
    <row r="13" spans="1:4" x14ac:dyDescent="0.35">
      <c r="A13" s="70" t="s">
        <v>316</v>
      </c>
      <c r="B13" s="71"/>
      <c r="C13" s="69" t="s">
        <v>66</v>
      </c>
      <c r="D13" s="69">
        <f t="shared" si="0"/>
        <v>1</v>
      </c>
    </row>
    <row r="14" spans="1:4" x14ac:dyDescent="0.35">
      <c r="A14" s="70" t="s">
        <v>318</v>
      </c>
      <c r="B14" s="71"/>
      <c r="C14" s="69" t="s">
        <v>66</v>
      </c>
      <c r="D14" s="69">
        <f t="shared" si="0"/>
        <v>1</v>
      </c>
    </row>
    <row r="15" spans="1:4" x14ac:dyDescent="0.35">
      <c r="A15" s="36" t="s">
        <v>148</v>
      </c>
      <c r="B15" s="37"/>
      <c r="C15" s="35" t="s">
        <v>66</v>
      </c>
      <c r="D15" s="35">
        <f t="shared" si="0"/>
        <v>1</v>
      </c>
    </row>
    <row r="16" spans="1:4" x14ac:dyDescent="0.35">
      <c r="A16" s="36" t="s">
        <v>551</v>
      </c>
      <c r="B16" s="37"/>
      <c r="C16" s="35" t="s">
        <v>66</v>
      </c>
      <c r="D16" s="35">
        <f t="shared" si="0"/>
        <v>1</v>
      </c>
    </row>
    <row r="17" spans="1:4" x14ac:dyDescent="0.35">
      <c r="A17" s="36" t="s">
        <v>454</v>
      </c>
      <c r="B17" s="37"/>
      <c r="C17" s="35" t="s">
        <v>66</v>
      </c>
      <c r="D17" s="35">
        <f t="shared" si="0"/>
        <v>1</v>
      </c>
    </row>
    <row r="18" spans="1:4" x14ac:dyDescent="0.35">
      <c r="A18" s="36" t="s">
        <v>149</v>
      </c>
      <c r="B18" s="37"/>
      <c r="C18" s="35" t="s">
        <v>66</v>
      </c>
      <c r="D18" s="35">
        <f t="shared" si="0"/>
        <v>1</v>
      </c>
    </row>
    <row r="19" spans="1:4" x14ac:dyDescent="0.35">
      <c r="A19" s="36" t="s">
        <v>513</v>
      </c>
      <c r="B19" s="37"/>
      <c r="C19" s="35" t="s">
        <v>66</v>
      </c>
      <c r="D19" s="35">
        <f t="shared" si="0"/>
        <v>1</v>
      </c>
    </row>
    <row r="20" spans="1:4" x14ac:dyDescent="0.35">
      <c r="A20" s="36" t="s">
        <v>150</v>
      </c>
      <c r="B20" s="37"/>
      <c r="C20" s="35" t="s">
        <v>66</v>
      </c>
      <c r="D20" s="35">
        <f t="shared" si="0"/>
        <v>1</v>
      </c>
    </row>
    <row r="21" spans="1:4" x14ac:dyDescent="0.35">
      <c r="A21" s="36" t="s">
        <v>151</v>
      </c>
      <c r="B21" s="37"/>
      <c r="C21" s="35" t="s">
        <v>66</v>
      </c>
      <c r="D21" s="35">
        <f t="shared" si="0"/>
        <v>1</v>
      </c>
    </row>
    <row r="22" spans="1:4" x14ac:dyDescent="0.35">
      <c r="A22" s="36" t="s">
        <v>451</v>
      </c>
      <c r="B22" s="37"/>
      <c r="C22" s="35" t="s">
        <v>66</v>
      </c>
      <c r="D22" s="35">
        <f t="shared" si="0"/>
        <v>1</v>
      </c>
    </row>
    <row r="23" spans="1:4" x14ac:dyDescent="0.35">
      <c r="A23" s="36" t="s">
        <v>154</v>
      </c>
      <c r="B23" s="37"/>
      <c r="C23" s="35" t="s">
        <v>66</v>
      </c>
      <c r="D23" s="35">
        <f t="shared" si="0"/>
        <v>1</v>
      </c>
    </row>
    <row r="24" spans="1:4" x14ac:dyDescent="0.35">
      <c r="A24" s="36" t="s">
        <v>155</v>
      </c>
      <c r="B24" s="37"/>
      <c r="C24" s="35" t="s">
        <v>66</v>
      </c>
      <c r="D24" s="35">
        <f t="shared" si="0"/>
        <v>1</v>
      </c>
    </row>
    <row r="25" spans="1:4" x14ac:dyDescent="0.35">
      <c r="A25" s="36" t="s">
        <v>552</v>
      </c>
      <c r="B25" s="37"/>
      <c r="C25" s="35" t="s">
        <v>66</v>
      </c>
      <c r="D25" s="35">
        <f t="shared" si="0"/>
        <v>1</v>
      </c>
    </row>
    <row r="26" spans="1:4" x14ac:dyDescent="0.35">
      <c r="A26" s="36" t="s">
        <v>553</v>
      </c>
      <c r="B26" s="37"/>
      <c r="C26" s="35" t="s">
        <v>66</v>
      </c>
      <c r="D26" s="35">
        <f t="shared" si="0"/>
        <v>1</v>
      </c>
    </row>
    <row r="27" spans="1:4" x14ac:dyDescent="0.35">
      <c r="A27" s="36" t="s">
        <v>554</v>
      </c>
      <c r="B27" s="37"/>
      <c r="C27" s="35" t="s">
        <v>66</v>
      </c>
      <c r="D27" s="35">
        <f t="shared" si="0"/>
        <v>1</v>
      </c>
    </row>
    <row r="28" spans="1:4" x14ac:dyDescent="0.35">
      <c r="A28" s="36" t="s">
        <v>158</v>
      </c>
      <c r="B28" s="37"/>
      <c r="C28" s="35" t="s">
        <v>66</v>
      </c>
      <c r="D28" s="35">
        <f t="shared" si="0"/>
        <v>1</v>
      </c>
    </row>
    <row r="29" spans="1:4" x14ac:dyDescent="0.35">
      <c r="A29" s="36" t="s">
        <v>159</v>
      </c>
      <c r="B29" s="37"/>
      <c r="C29" s="35" t="s">
        <v>66</v>
      </c>
      <c r="D29" s="35">
        <f t="shared" si="0"/>
        <v>1</v>
      </c>
    </row>
    <row r="30" spans="1:4" x14ac:dyDescent="0.35">
      <c r="A30" s="36" t="s">
        <v>160</v>
      </c>
      <c r="B30" s="37"/>
      <c r="C30" s="35" t="s">
        <v>66</v>
      </c>
      <c r="D30" s="35">
        <f t="shared" si="0"/>
        <v>1</v>
      </c>
    </row>
    <row r="31" spans="1:4" x14ac:dyDescent="0.35">
      <c r="A31" s="36" t="s">
        <v>161</v>
      </c>
      <c r="B31" s="37"/>
      <c r="C31" s="35" t="s">
        <v>66</v>
      </c>
      <c r="D31" s="35">
        <f t="shared" si="0"/>
        <v>1</v>
      </c>
    </row>
    <row r="32" spans="1:4" x14ac:dyDescent="0.35">
      <c r="A32" s="76" t="s">
        <v>319</v>
      </c>
      <c r="B32" s="77"/>
      <c r="C32" s="78" t="s">
        <v>66</v>
      </c>
      <c r="D32" s="78">
        <f t="shared" si="0"/>
        <v>1</v>
      </c>
    </row>
    <row r="33" spans="1:4" x14ac:dyDescent="0.35">
      <c r="A33" s="76" t="s">
        <v>320</v>
      </c>
      <c r="B33" s="77"/>
      <c r="C33" s="78" t="s">
        <v>66</v>
      </c>
      <c r="D33" s="78">
        <f t="shared" si="0"/>
        <v>1</v>
      </c>
    </row>
    <row r="34" spans="1:4" x14ac:dyDescent="0.35">
      <c r="A34" s="76" t="s">
        <v>162</v>
      </c>
      <c r="B34" s="77"/>
      <c r="C34" s="78" t="s">
        <v>66</v>
      </c>
      <c r="D34" s="78">
        <f t="shared" si="0"/>
        <v>1</v>
      </c>
    </row>
    <row r="35" spans="1:4" x14ac:dyDescent="0.35">
      <c r="A35" s="36" t="s">
        <v>302</v>
      </c>
      <c r="B35" s="37"/>
      <c r="C35" s="35" t="s">
        <v>66</v>
      </c>
      <c r="D35" s="35">
        <f t="shared" si="0"/>
        <v>1</v>
      </c>
    </row>
    <row r="36" spans="1:4" x14ac:dyDescent="0.35">
      <c r="A36" s="36" t="s">
        <v>163</v>
      </c>
      <c r="B36" s="37"/>
      <c r="C36" s="35" t="s">
        <v>66</v>
      </c>
      <c r="D36" s="35">
        <f t="shared" si="0"/>
        <v>1</v>
      </c>
    </row>
    <row r="37" spans="1:4" x14ac:dyDescent="0.35">
      <c r="A37" s="79" t="s">
        <v>164</v>
      </c>
      <c r="B37" s="75"/>
      <c r="C37" s="12" t="s">
        <v>66</v>
      </c>
      <c r="D37" s="35">
        <f t="shared" si="0"/>
        <v>1</v>
      </c>
    </row>
    <row r="38" spans="1:4" x14ac:dyDescent="0.35">
      <c r="A38" s="79" t="s">
        <v>525</v>
      </c>
      <c r="B38" s="75"/>
      <c r="C38" s="12" t="s">
        <v>66</v>
      </c>
      <c r="D38" s="35">
        <f t="shared" si="0"/>
        <v>1</v>
      </c>
    </row>
    <row r="39" spans="1:4" x14ac:dyDescent="0.35">
      <c r="A39" s="36" t="s">
        <v>165</v>
      </c>
      <c r="B39" s="37"/>
      <c r="C39" s="35" t="s">
        <v>66</v>
      </c>
      <c r="D39" s="35">
        <f t="shared" si="0"/>
        <v>1</v>
      </c>
    </row>
    <row r="40" spans="1:4" x14ac:dyDescent="0.35">
      <c r="A40" s="36" t="s">
        <v>556</v>
      </c>
      <c r="B40" s="37"/>
      <c r="C40" s="35" t="s">
        <v>66</v>
      </c>
      <c r="D40" s="35">
        <f t="shared" si="0"/>
        <v>1</v>
      </c>
    </row>
    <row r="41" spans="1:4" x14ac:dyDescent="0.35">
      <c r="A41" s="36" t="s">
        <v>557</v>
      </c>
      <c r="B41" s="37"/>
      <c r="C41" s="35" t="s">
        <v>66</v>
      </c>
      <c r="D41" s="35">
        <f t="shared" si="0"/>
        <v>1</v>
      </c>
    </row>
    <row r="42" spans="1:4" x14ac:dyDescent="0.35">
      <c r="A42" s="36" t="s">
        <v>168</v>
      </c>
      <c r="B42" s="37"/>
      <c r="C42" s="35" t="s">
        <v>66</v>
      </c>
      <c r="D42" s="35">
        <f t="shared" si="0"/>
        <v>1</v>
      </c>
    </row>
    <row r="43" spans="1:4" x14ac:dyDescent="0.35">
      <c r="A43" s="36" t="s">
        <v>455</v>
      </c>
      <c r="B43" s="37"/>
      <c r="C43" s="35" t="s">
        <v>66</v>
      </c>
      <c r="D43" s="35">
        <f t="shared" si="0"/>
        <v>1</v>
      </c>
    </row>
    <row r="44" spans="1:4" x14ac:dyDescent="0.35">
      <c r="A44" s="36" t="s">
        <v>555</v>
      </c>
      <c r="B44" s="37"/>
      <c r="C44" s="35" t="s">
        <v>66</v>
      </c>
      <c r="D44" s="35">
        <f t="shared" si="0"/>
        <v>1</v>
      </c>
    </row>
    <row r="45" spans="1:4" x14ac:dyDescent="0.35">
      <c r="A45" s="36" t="s">
        <v>170</v>
      </c>
      <c r="B45" s="37"/>
      <c r="C45" s="35" t="s">
        <v>66</v>
      </c>
      <c r="D45" s="35">
        <f t="shared" si="0"/>
        <v>1</v>
      </c>
    </row>
    <row r="46" spans="1:4" x14ac:dyDescent="0.35">
      <c r="A46" s="36" t="s">
        <v>456</v>
      </c>
      <c r="B46" s="37"/>
      <c r="C46" s="35" t="s">
        <v>66</v>
      </c>
      <c r="D46" s="35">
        <f t="shared" si="0"/>
        <v>1</v>
      </c>
    </row>
    <row r="47" spans="1:4" x14ac:dyDescent="0.35">
      <c r="A47" s="36" t="s">
        <v>171</v>
      </c>
      <c r="B47" s="37"/>
      <c r="C47" s="35" t="s">
        <v>66</v>
      </c>
      <c r="D47" s="35">
        <f t="shared" si="0"/>
        <v>1</v>
      </c>
    </row>
    <row r="48" spans="1:4" x14ac:dyDescent="0.35">
      <c r="A48" s="36" t="s">
        <v>172</v>
      </c>
      <c r="B48" s="37"/>
      <c r="C48" s="35" t="s">
        <v>66</v>
      </c>
      <c r="D48" s="35">
        <f t="shared" si="0"/>
        <v>1</v>
      </c>
    </row>
    <row r="49" spans="1:4" x14ac:dyDescent="0.35">
      <c r="A49" s="36" t="s">
        <v>322</v>
      </c>
      <c r="B49" s="37"/>
      <c r="C49" s="35" t="s">
        <v>66</v>
      </c>
      <c r="D49" s="35">
        <f t="shared" si="0"/>
        <v>1</v>
      </c>
    </row>
    <row r="50" spans="1:4" x14ac:dyDescent="0.35">
      <c r="A50" s="36" t="s">
        <v>321</v>
      </c>
      <c r="B50" s="37"/>
      <c r="C50" s="35" t="s">
        <v>66</v>
      </c>
      <c r="D50" s="35">
        <f t="shared" si="0"/>
        <v>1</v>
      </c>
    </row>
    <row r="51" spans="1:4" x14ac:dyDescent="0.35">
      <c r="A51" s="36" t="s">
        <v>324</v>
      </c>
      <c r="B51" s="37"/>
      <c r="C51" s="35" t="s">
        <v>66</v>
      </c>
      <c r="D51" s="35">
        <f t="shared" si="0"/>
        <v>1</v>
      </c>
    </row>
    <row r="52" spans="1:4" x14ac:dyDescent="0.35">
      <c r="A52" s="36" t="s">
        <v>323</v>
      </c>
      <c r="B52" s="37"/>
      <c r="C52" s="35" t="s">
        <v>66</v>
      </c>
      <c r="D52" s="35">
        <f t="shared" si="0"/>
        <v>1</v>
      </c>
    </row>
    <row r="53" spans="1:4" x14ac:dyDescent="0.35">
      <c r="A53" s="36" t="s">
        <v>558</v>
      </c>
      <c r="B53" s="37"/>
      <c r="C53" s="35" t="s">
        <v>66</v>
      </c>
      <c r="D53" s="35">
        <f t="shared" si="0"/>
        <v>1</v>
      </c>
    </row>
    <row r="54" spans="1:4" x14ac:dyDescent="0.35">
      <c r="A54" s="36" t="s">
        <v>175</v>
      </c>
      <c r="B54" s="37"/>
      <c r="C54" s="35" t="s">
        <v>66</v>
      </c>
      <c r="D54" s="35">
        <f t="shared" si="0"/>
        <v>1</v>
      </c>
    </row>
    <row r="55" spans="1:4" x14ac:dyDescent="0.35">
      <c r="A55" s="36" t="s">
        <v>457</v>
      </c>
      <c r="B55" s="37"/>
      <c r="C55" s="35" t="s">
        <v>66</v>
      </c>
      <c r="D55" s="35">
        <f t="shared" si="0"/>
        <v>1</v>
      </c>
    </row>
    <row r="56" spans="1:4" x14ac:dyDescent="0.35">
      <c r="A56" s="36" t="s">
        <v>177</v>
      </c>
      <c r="B56" s="37"/>
      <c r="C56" s="35" t="s">
        <v>66</v>
      </c>
      <c r="D56" s="35">
        <f t="shared" si="0"/>
        <v>1</v>
      </c>
    </row>
    <row r="57" spans="1:4" x14ac:dyDescent="0.35">
      <c r="A57" s="36" t="s">
        <v>178</v>
      </c>
      <c r="B57" s="37"/>
      <c r="C57" s="35" t="s">
        <v>66</v>
      </c>
      <c r="D57" s="35">
        <f t="shared" si="0"/>
        <v>1</v>
      </c>
    </row>
    <row r="58" spans="1:4" x14ac:dyDescent="0.35">
      <c r="A58" s="36" t="s">
        <v>458</v>
      </c>
      <c r="B58" s="37"/>
      <c r="C58" s="35" t="s">
        <v>66</v>
      </c>
      <c r="D58" s="35">
        <f t="shared" si="0"/>
        <v>1</v>
      </c>
    </row>
    <row r="59" spans="1:4" x14ac:dyDescent="0.35">
      <c r="A59" s="36" t="s">
        <v>559</v>
      </c>
      <c r="B59" s="37"/>
      <c r="C59" s="35" t="s">
        <v>66</v>
      </c>
      <c r="D59" s="35">
        <f t="shared" si="0"/>
        <v>1</v>
      </c>
    </row>
    <row r="60" spans="1:4" x14ac:dyDescent="0.35">
      <c r="A60" s="36" t="s">
        <v>180</v>
      </c>
      <c r="B60" s="37"/>
      <c r="C60" s="35" t="s">
        <v>66</v>
      </c>
      <c r="D60" s="35">
        <f t="shared" si="0"/>
        <v>1</v>
      </c>
    </row>
    <row r="61" spans="1:4" x14ac:dyDescent="0.35">
      <c r="A61" s="36" t="s">
        <v>459</v>
      </c>
      <c r="B61" s="37"/>
      <c r="C61" s="35" t="s">
        <v>66</v>
      </c>
      <c r="D61" s="35">
        <f t="shared" si="0"/>
        <v>1</v>
      </c>
    </row>
    <row r="62" spans="1:4" x14ac:dyDescent="0.35">
      <c r="A62" s="36" t="s">
        <v>494</v>
      </c>
      <c r="B62" s="37"/>
      <c r="C62" s="35" t="s">
        <v>66</v>
      </c>
      <c r="D62" s="35">
        <f t="shared" si="0"/>
        <v>1</v>
      </c>
    </row>
    <row r="63" spans="1:4" x14ac:dyDescent="0.35">
      <c r="A63" s="36" t="s">
        <v>182</v>
      </c>
      <c r="B63" s="37"/>
      <c r="C63" s="35" t="s">
        <v>66</v>
      </c>
      <c r="D63" s="35">
        <f t="shared" si="0"/>
        <v>1</v>
      </c>
    </row>
    <row r="64" spans="1:4" x14ac:dyDescent="0.35">
      <c r="A64" s="36" t="s">
        <v>183</v>
      </c>
      <c r="B64" s="37"/>
      <c r="C64" s="35" t="s">
        <v>66</v>
      </c>
      <c r="D64" s="35">
        <f t="shared" si="0"/>
        <v>1</v>
      </c>
    </row>
    <row r="65" spans="1:4" x14ac:dyDescent="0.35">
      <c r="A65" s="36" t="s">
        <v>184</v>
      </c>
      <c r="B65" s="37"/>
      <c r="C65" s="35" t="s">
        <v>66</v>
      </c>
      <c r="D65" s="35">
        <f t="shared" si="0"/>
        <v>1</v>
      </c>
    </row>
    <row r="66" spans="1:4" x14ac:dyDescent="0.35">
      <c r="A66" s="36" t="s">
        <v>185</v>
      </c>
      <c r="B66" s="37"/>
      <c r="C66" s="35" t="s">
        <v>66</v>
      </c>
      <c r="D66" s="35">
        <f t="shared" si="0"/>
        <v>1</v>
      </c>
    </row>
    <row r="67" spans="1:4" x14ac:dyDescent="0.35">
      <c r="A67" s="36" t="s">
        <v>560</v>
      </c>
      <c r="B67" s="37"/>
      <c r="C67" s="35" t="s">
        <v>66</v>
      </c>
      <c r="D67" s="35">
        <f t="shared" si="0"/>
        <v>1</v>
      </c>
    </row>
    <row r="68" spans="1:4" x14ac:dyDescent="0.35">
      <c r="A68" s="36" t="s">
        <v>524</v>
      </c>
      <c r="B68" s="37"/>
      <c r="C68" s="35" t="s">
        <v>66</v>
      </c>
      <c r="D68" s="35">
        <f t="shared" si="0"/>
        <v>1</v>
      </c>
    </row>
    <row r="69" spans="1:4" x14ac:dyDescent="0.35">
      <c r="A69" s="36" t="s">
        <v>495</v>
      </c>
      <c r="B69" s="37"/>
      <c r="C69" s="35" t="s">
        <v>66</v>
      </c>
      <c r="D69" s="35">
        <f t="shared" si="0"/>
        <v>1</v>
      </c>
    </row>
    <row r="70" spans="1:4" x14ac:dyDescent="0.35">
      <c r="A70" s="36" t="s">
        <v>460</v>
      </c>
      <c r="B70" s="37"/>
      <c r="C70" s="35" t="s">
        <v>66</v>
      </c>
      <c r="D70" s="35">
        <f t="shared" si="0"/>
        <v>1</v>
      </c>
    </row>
    <row r="71" spans="1:4" x14ac:dyDescent="0.35">
      <c r="A71" s="36" t="s">
        <v>186</v>
      </c>
      <c r="B71" s="37"/>
      <c r="C71" s="35" t="s">
        <v>66</v>
      </c>
      <c r="D71" s="35">
        <f t="shared" si="0"/>
        <v>1</v>
      </c>
    </row>
    <row r="72" spans="1:4" x14ac:dyDescent="0.35">
      <c r="A72" s="36" t="s">
        <v>187</v>
      </c>
      <c r="B72" s="37"/>
      <c r="C72" s="35" t="s">
        <v>66</v>
      </c>
      <c r="D72" s="35">
        <f t="shared" si="0"/>
        <v>1</v>
      </c>
    </row>
    <row r="73" spans="1:4" x14ac:dyDescent="0.35">
      <c r="A73" s="36" t="s">
        <v>188</v>
      </c>
      <c r="B73" s="37"/>
      <c r="C73" s="35" t="s">
        <v>66</v>
      </c>
      <c r="D73" s="35">
        <f t="shared" si="0"/>
        <v>1</v>
      </c>
    </row>
    <row r="74" spans="1:4" x14ac:dyDescent="0.35">
      <c r="A74" s="36" t="s">
        <v>189</v>
      </c>
      <c r="B74" s="37"/>
      <c r="C74" s="35" t="s">
        <v>66</v>
      </c>
      <c r="D74" s="35">
        <f t="shared" si="0"/>
        <v>1</v>
      </c>
    </row>
    <row r="75" spans="1:4" x14ac:dyDescent="0.35">
      <c r="A75" s="36" t="s">
        <v>461</v>
      </c>
      <c r="B75" s="37"/>
      <c r="C75" s="35" t="s">
        <v>66</v>
      </c>
      <c r="D75" s="35">
        <f t="shared" si="0"/>
        <v>1</v>
      </c>
    </row>
    <row r="76" spans="1:4" x14ac:dyDescent="0.35">
      <c r="A76" s="36" t="s">
        <v>190</v>
      </c>
      <c r="B76" s="37"/>
      <c r="C76" s="35" t="s">
        <v>66</v>
      </c>
      <c r="D76" s="35">
        <f t="shared" si="0"/>
        <v>1</v>
      </c>
    </row>
    <row r="77" spans="1:4" x14ac:dyDescent="0.35">
      <c r="A77" s="36" t="s">
        <v>191</v>
      </c>
      <c r="B77" s="37"/>
      <c r="C77" s="35" t="s">
        <v>66</v>
      </c>
      <c r="D77" s="35">
        <f t="shared" si="0"/>
        <v>1</v>
      </c>
    </row>
    <row r="78" spans="1:4" x14ac:dyDescent="0.35">
      <c r="A78" s="36" t="s">
        <v>561</v>
      </c>
      <c r="B78" s="37"/>
      <c r="C78" s="35" t="s">
        <v>66</v>
      </c>
      <c r="D78" s="35">
        <f t="shared" si="0"/>
        <v>1</v>
      </c>
    </row>
    <row r="79" spans="1:4" x14ac:dyDescent="0.35">
      <c r="A79" s="36" t="s">
        <v>462</v>
      </c>
      <c r="B79" s="37"/>
      <c r="C79" s="35" t="s">
        <v>66</v>
      </c>
      <c r="D79" s="35">
        <f t="shared" si="0"/>
        <v>1</v>
      </c>
    </row>
    <row r="80" spans="1:4" x14ac:dyDescent="0.35">
      <c r="A80" s="36" t="s">
        <v>463</v>
      </c>
      <c r="B80" s="37"/>
      <c r="C80" s="35" t="s">
        <v>66</v>
      </c>
      <c r="D80" s="35">
        <f t="shared" si="0"/>
        <v>1</v>
      </c>
    </row>
    <row r="81" spans="1:4" x14ac:dyDescent="0.35">
      <c r="A81" s="36" t="s">
        <v>496</v>
      </c>
      <c r="B81" s="37"/>
      <c r="C81" s="35" t="s">
        <v>66</v>
      </c>
      <c r="D81" s="35">
        <f t="shared" si="0"/>
        <v>1</v>
      </c>
    </row>
    <row r="82" spans="1:4" x14ac:dyDescent="0.35">
      <c r="A82" s="36" t="s">
        <v>562</v>
      </c>
      <c r="B82" s="37"/>
      <c r="C82" s="35" t="s">
        <v>66</v>
      </c>
      <c r="D82" s="35">
        <f t="shared" si="0"/>
        <v>1</v>
      </c>
    </row>
    <row r="83" spans="1:4" x14ac:dyDescent="0.35">
      <c r="A83" s="36" t="s">
        <v>192</v>
      </c>
      <c r="B83" s="37"/>
      <c r="C83" s="35" t="s">
        <v>66</v>
      </c>
      <c r="D83" s="35">
        <f t="shared" si="0"/>
        <v>1</v>
      </c>
    </row>
    <row r="84" spans="1:4" x14ac:dyDescent="0.35">
      <c r="A84" s="79" t="s">
        <v>464</v>
      </c>
      <c r="B84" s="75"/>
      <c r="C84" s="12" t="s">
        <v>66</v>
      </c>
      <c r="D84" s="35">
        <f t="shared" si="0"/>
        <v>1</v>
      </c>
    </row>
    <row r="85" spans="1:4" x14ac:dyDescent="0.35">
      <c r="A85" s="79" t="s">
        <v>193</v>
      </c>
      <c r="B85" s="75"/>
      <c r="C85" s="12" t="s">
        <v>66</v>
      </c>
      <c r="D85" s="35">
        <f t="shared" si="0"/>
        <v>1</v>
      </c>
    </row>
    <row r="86" spans="1:4" x14ac:dyDescent="0.35">
      <c r="A86" s="79" t="s">
        <v>497</v>
      </c>
      <c r="B86" s="75"/>
      <c r="C86" s="12" t="s">
        <v>66</v>
      </c>
      <c r="D86" s="35">
        <f t="shared" si="0"/>
        <v>1</v>
      </c>
    </row>
    <row r="87" spans="1:4" x14ac:dyDescent="0.35">
      <c r="A87" s="36" t="s">
        <v>194</v>
      </c>
      <c r="B87" s="75"/>
      <c r="C87" s="35" t="s">
        <v>66</v>
      </c>
      <c r="D87" s="35">
        <f t="shared" si="0"/>
        <v>1</v>
      </c>
    </row>
    <row r="88" spans="1:4" x14ac:dyDescent="0.35">
      <c r="A88" s="36" t="s">
        <v>465</v>
      </c>
      <c r="B88" s="75"/>
      <c r="C88" s="35" t="s">
        <v>66</v>
      </c>
      <c r="D88" s="35">
        <f t="shared" si="0"/>
        <v>1</v>
      </c>
    </row>
    <row r="89" spans="1:4" x14ac:dyDescent="0.35">
      <c r="A89" s="36" t="s">
        <v>498</v>
      </c>
      <c r="B89" s="75"/>
      <c r="C89" s="35" t="s">
        <v>66</v>
      </c>
      <c r="D89" s="35">
        <f t="shared" si="0"/>
        <v>1</v>
      </c>
    </row>
    <row r="90" spans="1:4" x14ac:dyDescent="0.35">
      <c r="A90" s="36" t="s">
        <v>195</v>
      </c>
      <c r="B90" s="37"/>
      <c r="C90" s="35"/>
      <c r="D90" s="35">
        <v>3</v>
      </c>
    </row>
    <row r="91" spans="1:4" x14ac:dyDescent="0.35">
      <c r="A91" s="36" t="s">
        <v>563</v>
      </c>
      <c r="B91" s="37"/>
      <c r="C91" s="35" t="s">
        <v>66</v>
      </c>
      <c r="D91" s="35">
        <f t="shared" si="0"/>
        <v>1</v>
      </c>
    </row>
    <row r="92" spans="1:4" x14ac:dyDescent="0.35">
      <c r="A92" s="36" t="s">
        <v>564</v>
      </c>
      <c r="B92" s="37"/>
      <c r="C92" s="35" t="s">
        <v>66</v>
      </c>
      <c r="D92" s="35">
        <f t="shared" si="0"/>
        <v>1</v>
      </c>
    </row>
    <row r="93" spans="1:4" x14ac:dyDescent="0.35">
      <c r="A93" s="36" t="s">
        <v>197</v>
      </c>
      <c r="B93" s="37"/>
      <c r="C93" s="35" t="s">
        <v>66</v>
      </c>
      <c r="D93" s="35">
        <f t="shared" si="0"/>
        <v>1</v>
      </c>
    </row>
    <row r="94" spans="1:4" x14ac:dyDescent="0.35">
      <c r="A94" s="36" t="s">
        <v>198</v>
      </c>
      <c r="B94" s="37"/>
      <c r="C94" s="35" t="s">
        <v>66</v>
      </c>
      <c r="D94" s="35">
        <f t="shared" si="0"/>
        <v>1</v>
      </c>
    </row>
    <row r="95" spans="1:4" x14ac:dyDescent="0.35">
      <c r="A95" s="36" t="s">
        <v>565</v>
      </c>
      <c r="B95" s="37"/>
      <c r="C95" s="35" t="s">
        <v>66</v>
      </c>
      <c r="D95" s="35">
        <f t="shared" si="0"/>
        <v>1</v>
      </c>
    </row>
    <row r="96" spans="1:4" x14ac:dyDescent="0.35">
      <c r="A96" s="36" t="s">
        <v>200</v>
      </c>
      <c r="B96" s="37"/>
      <c r="C96" s="35" t="s">
        <v>66</v>
      </c>
      <c r="D96" s="35">
        <f t="shared" ref="D96:D170" si="1">+IF(C96="Time",2,1)</f>
        <v>1</v>
      </c>
    </row>
    <row r="97" spans="1:4" x14ac:dyDescent="0.35">
      <c r="A97" s="36" t="s">
        <v>201</v>
      </c>
      <c r="B97" s="37"/>
      <c r="C97" s="35" t="s">
        <v>66</v>
      </c>
      <c r="D97" s="35">
        <f t="shared" si="1"/>
        <v>1</v>
      </c>
    </row>
    <row r="98" spans="1:4" x14ac:dyDescent="0.35">
      <c r="A98" s="36" t="s">
        <v>202</v>
      </c>
      <c r="B98" s="37"/>
      <c r="C98" s="35" t="s">
        <v>66</v>
      </c>
      <c r="D98" s="35">
        <f t="shared" si="1"/>
        <v>1</v>
      </c>
    </row>
    <row r="99" spans="1:4" x14ac:dyDescent="0.35">
      <c r="A99" s="36" t="s">
        <v>204</v>
      </c>
      <c r="B99" s="37"/>
      <c r="C99" s="35" t="s">
        <v>66</v>
      </c>
      <c r="D99" s="35">
        <f t="shared" si="1"/>
        <v>1</v>
      </c>
    </row>
    <row r="100" spans="1:4" x14ac:dyDescent="0.35">
      <c r="A100" s="36" t="s">
        <v>466</v>
      </c>
      <c r="B100" s="37"/>
      <c r="C100" s="35" t="s">
        <v>66</v>
      </c>
      <c r="D100" s="35">
        <f t="shared" si="1"/>
        <v>1</v>
      </c>
    </row>
    <row r="101" spans="1:4" x14ac:dyDescent="0.35">
      <c r="A101" s="36" t="s">
        <v>514</v>
      </c>
      <c r="B101" s="37"/>
      <c r="C101" s="35" t="s">
        <v>66</v>
      </c>
      <c r="D101" s="35">
        <f t="shared" si="1"/>
        <v>1</v>
      </c>
    </row>
    <row r="102" spans="1:4" x14ac:dyDescent="0.35">
      <c r="A102" s="36" t="s">
        <v>526</v>
      </c>
      <c r="B102" s="37"/>
      <c r="C102" s="35" t="s">
        <v>66</v>
      </c>
      <c r="D102" s="35">
        <f t="shared" si="1"/>
        <v>1</v>
      </c>
    </row>
    <row r="103" spans="1:4" x14ac:dyDescent="0.35">
      <c r="A103" s="36" t="s">
        <v>205</v>
      </c>
      <c r="B103" s="37"/>
      <c r="C103" s="35" t="s">
        <v>66</v>
      </c>
      <c r="D103" s="35">
        <f t="shared" si="1"/>
        <v>1</v>
      </c>
    </row>
    <row r="104" spans="1:4" ht="15" thickBot="1" x14ac:dyDescent="0.4">
      <c r="A104" s="36" t="s">
        <v>566</v>
      </c>
      <c r="B104" s="133"/>
      <c r="C104" s="35" t="s">
        <v>66</v>
      </c>
      <c r="D104" s="35">
        <f t="shared" si="1"/>
        <v>1</v>
      </c>
    </row>
    <row r="105" spans="1:4" ht="15" thickBot="1" x14ac:dyDescent="0.4">
      <c r="A105" s="36" t="s">
        <v>528</v>
      </c>
      <c r="B105" s="92"/>
      <c r="C105" s="35" t="s">
        <v>66</v>
      </c>
      <c r="D105" s="35">
        <f t="shared" si="1"/>
        <v>1</v>
      </c>
    </row>
    <row r="106" spans="1:4" x14ac:dyDescent="0.35">
      <c r="A106" s="36" t="s">
        <v>527</v>
      </c>
      <c r="B106" s="91"/>
      <c r="C106" s="35" t="s">
        <v>66</v>
      </c>
      <c r="D106" s="35">
        <f t="shared" si="1"/>
        <v>1</v>
      </c>
    </row>
    <row r="107" spans="1:4" x14ac:dyDescent="0.35">
      <c r="A107" s="36" t="s">
        <v>467</v>
      </c>
      <c r="B107" s="91"/>
      <c r="C107" s="35" t="s">
        <v>66</v>
      </c>
      <c r="D107" s="35">
        <f t="shared" si="1"/>
        <v>1</v>
      </c>
    </row>
    <row r="108" spans="1:4" x14ac:dyDescent="0.35">
      <c r="A108" s="36" t="s">
        <v>208</v>
      </c>
      <c r="B108" s="37"/>
      <c r="C108" s="35" t="s">
        <v>66</v>
      </c>
      <c r="D108" s="35">
        <f t="shared" si="1"/>
        <v>1</v>
      </c>
    </row>
    <row r="109" spans="1:4" x14ac:dyDescent="0.35">
      <c r="A109" s="36" t="s">
        <v>209</v>
      </c>
      <c r="B109" s="37"/>
      <c r="C109" s="35" t="s">
        <v>66</v>
      </c>
      <c r="D109" s="35">
        <f t="shared" si="1"/>
        <v>1</v>
      </c>
    </row>
    <row r="110" spans="1:4" x14ac:dyDescent="0.35">
      <c r="A110" s="36" t="s">
        <v>499</v>
      </c>
      <c r="B110" s="37"/>
      <c r="C110" s="35" t="s">
        <v>66</v>
      </c>
      <c r="D110" s="35">
        <f t="shared" si="1"/>
        <v>1</v>
      </c>
    </row>
    <row r="111" spans="1:4" x14ac:dyDescent="0.35">
      <c r="A111" s="36" t="s">
        <v>210</v>
      </c>
      <c r="B111" s="37"/>
      <c r="C111" s="35" t="s">
        <v>66</v>
      </c>
      <c r="D111" s="35">
        <f t="shared" si="1"/>
        <v>1</v>
      </c>
    </row>
    <row r="112" spans="1:4" x14ac:dyDescent="0.35">
      <c r="A112" s="36" t="s">
        <v>211</v>
      </c>
      <c r="B112" s="37"/>
      <c r="C112" s="35" t="s">
        <v>66</v>
      </c>
      <c r="D112" s="35">
        <f t="shared" si="1"/>
        <v>1</v>
      </c>
    </row>
    <row r="113" spans="1:4" x14ac:dyDescent="0.35">
      <c r="A113" s="36" t="s">
        <v>567</v>
      </c>
      <c r="B113" s="37"/>
      <c r="C113" s="35" t="s">
        <v>66</v>
      </c>
      <c r="D113" s="35">
        <f t="shared" si="1"/>
        <v>1</v>
      </c>
    </row>
    <row r="114" spans="1:4" x14ac:dyDescent="0.35">
      <c r="A114" s="36" t="s">
        <v>568</v>
      </c>
      <c r="B114" s="37"/>
      <c r="C114" s="35"/>
      <c r="D114" s="35"/>
    </row>
    <row r="115" spans="1:4" x14ac:dyDescent="0.35">
      <c r="A115" s="36" t="s">
        <v>212</v>
      </c>
      <c r="B115" s="37"/>
      <c r="C115" s="35" t="s">
        <v>66</v>
      </c>
      <c r="D115" s="35">
        <f t="shared" si="1"/>
        <v>1</v>
      </c>
    </row>
    <row r="116" spans="1:4" x14ac:dyDescent="0.35">
      <c r="A116" s="36" t="s">
        <v>213</v>
      </c>
      <c r="B116" s="37"/>
      <c r="C116" s="35" t="s">
        <v>66</v>
      </c>
      <c r="D116" s="35">
        <f t="shared" si="1"/>
        <v>1</v>
      </c>
    </row>
    <row r="117" spans="1:4" x14ac:dyDescent="0.35">
      <c r="A117" s="36" t="s">
        <v>214</v>
      </c>
      <c r="B117" s="37"/>
      <c r="C117" s="35" t="s">
        <v>66</v>
      </c>
      <c r="D117" s="35">
        <f t="shared" si="1"/>
        <v>1</v>
      </c>
    </row>
    <row r="118" spans="1:4" x14ac:dyDescent="0.35">
      <c r="A118" s="36" t="s">
        <v>215</v>
      </c>
      <c r="B118" s="37"/>
      <c r="C118" s="35" t="s">
        <v>66</v>
      </c>
      <c r="D118" s="35">
        <f t="shared" si="1"/>
        <v>1</v>
      </c>
    </row>
    <row r="119" spans="1:4" x14ac:dyDescent="0.35">
      <c r="A119" s="36" t="s">
        <v>569</v>
      </c>
      <c r="B119" s="37"/>
      <c r="C119" s="35" t="s">
        <v>66</v>
      </c>
      <c r="D119" s="35">
        <f t="shared" si="1"/>
        <v>1</v>
      </c>
    </row>
    <row r="120" spans="1:4" x14ac:dyDescent="0.35">
      <c r="A120" s="36" t="s">
        <v>440</v>
      </c>
      <c r="B120" s="37"/>
      <c r="C120" s="35" t="s">
        <v>66</v>
      </c>
      <c r="D120" s="35">
        <v>1</v>
      </c>
    </row>
    <row r="121" spans="1:4" x14ac:dyDescent="0.35">
      <c r="A121" s="36" t="s">
        <v>218</v>
      </c>
      <c r="B121" s="37"/>
      <c r="C121" s="35" t="s">
        <v>66</v>
      </c>
      <c r="D121" s="35">
        <f t="shared" si="1"/>
        <v>1</v>
      </c>
    </row>
    <row r="122" spans="1:4" x14ac:dyDescent="0.35">
      <c r="A122" s="36" t="s">
        <v>570</v>
      </c>
      <c r="B122" s="37"/>
      <c r="C122" s="35" t="s">
        <v>66</v>
      </c>
      <c r="D122" s="35">
        <f t="shared" si="1"/>
        <v>1</v>
      </c>
    </row>
    <row r="123" spans="1:4" x14ac:dyDescent="0.35">
      <c r="A123" s="36" t="s">
        <v>468</v>
      </c>
      <c r="B123" s="37"/>
      <c r="C123" s="35" t="s">
        <v>66</v>
      </c>
      <c r="D123" s="35">
        <f t="shared" si="1"/>
        <v>1</v>
      </c>
    </row>
    <row r="124" spans="1:4" x14ac:dyDescent="0.35">
      <c r="A124" s="36" t="s">
        <v>469</v>
      </c>
      <c r="B124" s="37"/>
      <c r="C124" s="35" t="s">
        <v>66</v>
      </c>
      <c r="D124" s="35">
        <f t="shared" si="1"/>
        <v>1</v>
      </c>
    </row>
    <row r="125" spans="1:4" x14ac:dyDescent="0.35">
      <c r="A125" s="36" t="s">
        <v>219</v>
      </c>
      <c r="B125" s="37"/>
      <c r="C125" s="35" t="s">
        <v>66</v>
      </c>
      <c r="D125" s="35">
        <f t="shared" si="1"/>
        <v>1</v>
      </c>
    </row>
    <row r="126" spans="1:4" x14ac:dyDescent="0.35">
      <c r="A126" s="36" t="s">
        <v>220</v>
      </c>
      <c r="B126" s="37"/>
      <c r="C126" s="35" t="s">
        <v>66</v>
      </c>
      <c r="D126" s="35">
        <f t="shared" si="1"/>
        <v>1</v>
      </c>
    </row>
    <row r="127" spans="1:4" x14ac:dyDescent="0.35">
      <c r="A127" s="36" t="s">
        <v>470</v>
      </c>
      <c r="B127" s="37"/>
      <c r="C127" s="35" t="s">
        <v>66</v>
      </c>
      <c r="D127" s="35">
        <f t="shared" si="1"/>
        <v>1</v>
      </c>
    </row>
    <row r="128" spans="1:4" x14ac:dyDescent="0.35">
      <c r="A128" s="36" t="s">
        <v>471</v>
      </c>
      <c r="B128" s="37"/>
      <c r="C128" s="35" t="s">
        <v>66</v>
      </c>
      <c r="D128" s="35">
        <f t="shared" si="1"/>
        <v>1</v>
      </c>
    </row>
    <row r="129" spans="1:4" x14ac:dyDescent="0.35">
      <c r="A129" s="36" t="s">
        <v>571</v>
      </c>
      <c r="B129" s="37"/>
      <c r="C129" s="35" t="s">
        <v>66</v>
      </c>
      <c r="D129" s="35">
        <f t="shared" si="1"/>
        <v>1</v>
      </c>
    </row>
    <row r="130" spans="1:4" x14ac:dyDescent="0.35">
      <c r="A130" s="36" t="s">
        <v>500</v>
      </c>
      <c r="B130" s="37"/>
      <c r="C130" s="35" t="s">
        <v>66</v>
      </c>
      <c r="D130" s="35">
        <f>+IF(C130="Time",2,1)</f>
        <v>1</v>
      </c>
    </row>
    <row r="131" spans="1:4" x14ac:dyDescent="0.35">
      <c r="A131" s="36" t="s">
        <v>572</v>
      </c>
      <c r="B131" s="37"/>
      <c r="C131" s="35" t="s">
        <v>66</v>
      </c>
      <c r="D131" s="35">
        <f>+IF(C131="Time",2,1)</f>
        <v>1</v>
      </c>
    </row>
    <row r="132" spans="1:4" x14ac:dyDescent="0.35">
      <c r="A132" s="36" t="s">
        <v>472</v>
      </c>
      <c r="B132" s="37"/>
      <c r="C132" s="35" t="s">
        <v>66</v>
      </c>
      <c r="D132" s="35">
        <f t="shared" si="1"/>
        <v>1</v>
      </c>
    </row>
    <row r="133" spans="1:4" x14ac:dyDescent="0.35">
      <c r="A133" s="36" t="s">
        <v>450</v>
      </c>
      <c r="B133" s="37"/>
      <c r="C133" s="35" t="s">
        <v>66</v>
      </c>
      <c r="D133" s="35">
        <f t="shared" si="1"/>
        <v>1</v>
      </c>
    </row>
    <row r="134" spans="1:4" x14ac:dyDescent="0.35">
      <c r="A134" s="36" t="s">
        <v>221</v>
      </c>
      <c r="B134" s="37"/>
      <c r="C134" s="35" t="s">
        <v>66</v>
      </c>
      <c r="D134" s="35">
        <f t="shared" si="1"/>
        <v>1</v>
      </c>
    </row>
    <row r="135" spans="1:4" x14ac:dyDescent="0.35">
      <c r="A135" s="36" t="s">
        <v>473</v>
      </c>
      <c r="B135" s="37"/>
      <c r="C135" s="35" t="s">
        <v>66</v>
      </c>
      <c r="D135" s="35">
        <f t="shared" si="1"/>
        <v>1</v>
      </c>
    </row>
    <row r="136" spans="1:4" x14ac:dyDescent="0.35">
      <c r="A136" s="36" t="s">
        <v>222</v>
      </c>
      <c r="B136" s="37"/>
      <c r="C136" s="35" t="s">
        <v>66</v>
      </c>
      <c r="D136" s="35">
        <f t="shared" si="1"/>
        <v>1</v>
      </c>
    </row>
    <row r="137" spans="1:4" x14ac:dyDescent="0.35">
      <c r="A137" s="36" t="s">
        <v>573</v>
      </c>
      <c r="B137" s="37"/>
      <c r="C137" s="35" t="s">
        <v>66</v>
      </c>
      <c r="D137" s="35">
        <f t="shared" si="1"/>
        <v>1</v>
      </c>
    </row>
    <row r="138" spans="1:4" x14ac:dyDescent="0.35">
      <c r="A138" s="36" t="s">
        <v>325</v>
      </c>
      <c r="B138" s="37"/>
      <c r="C138" s="35" t="s">
        <v>66</v>
      </c>
      <c r="D138" s="35">
        <f t="shared" si="1"/>
        <v>1</v>
      </c>
    </row>
    <row r="139" spans="1:4" x14ac:dyDescent="0.35">
      <c r="A139" s="36" t="s">
        <v>326</v>
      </c>
      <c r="B139" s="37"/>
      <c r="C139" s="35" t="s">
        <v>66</v>
      </c>
      <c r="D139" s="35">
        <f t="shared" si="1"/>
        <v>1</v>
      </c>
    </row>
    <row r="140" spans="1:4" x14ac:dyDescent="0.35">
      <c r="A140" s="36" t="s">
        <v>223</v>
      </c>
      <c r="B140" s="37"/>
      <c r="C140" s="35" t="s">
        <v>66</v>
      </c>
      <c r="D140" s="35">
        <f t="shared" si="1"/>
        <v>1</v>
      </c>
    </row>
    <row r="141" spans="1:4" x14ac:dyDescent="0.35">
      <c r="A141" s="36" t="s">
        <v>574</v>
      </c>
      <c r="B141" s="37"/>
      <c r="C141" s="35" t="s">
        <v>66</v>
      </c>
      <c r="D141" s="35">
        <f t="shared" si="1"/>
        <v>1</v>
      </c>
    </row>
    <row r="142" spans="1:4" x14ac:dyDescent="0.35">
      <c r="A142" s="36" t="s">
        <v>474</v>
      </c>
      <c r="B142" s="37"/>
      <c r="C142" s="35" t="s">
        <v>66</v>
      </c>
      <c r="D142" s="35">
        <f t="shared" si="1"/>
        <v>1</v>
      </c>
    </row>
    <row r="143" spans="1:4" x14ac:dyDescent="0.35">
      <c r="A143" s="36" t="s">
        <v>224</v>
      </c>
      <c r="B143" s="37"/>
      <c r="C143" s="35" t="s">
        <v>66</v>
      </c>
      <c r="D143" s="35">
        <f t="shared" si="1"/>
        <v>1</v>
      </c>
    </row>
    <row r="144" spans="1:4" x14ac:dyDescent="0.35">
      <c r="A144" s="36" t="s">
        <v>475</v>
      </c>
      <c r="B144" s="37"/>
      <c r="C144" s="35" t="s">
        <v>66</v>
      </c>
      <c r="D144" s="35">
        <f t="shared" si="1"/>
        <v>1</v>
      </c>
    </row>
    <row r="145" spans="1:4" x14ac:dyDescent="0.35">
      <c r="A145" s="36" t="s">
        <v>476</v>
      </c>
      <c r="B145" s="37"/>
      <c r="C145" s="35" t="s">
        <v>66</v>
      </c>
      <c r="D145" s="35">
        <f t="shared" si="1"/>
        <v>1</v>
      </c>
    </row>
    <row r="146" spans="1:4" x14ac:dyDescent="0.35">
      <c r="A146" s="36" t="s">
        <v>477</v>
      </c>
      <c r="B146" s="37"/>
      <c r="C146" s="35" t="s">
        <v>66</v>
      </c>
      <c r="D146" s="35">
        <f t="shared" si="1"/>
        <v>1</v>
      </c>
    </row>
    <row r="147" spans="1:4" x14ac:dyDescent="0.35">
      <c r="A147" s="36" t="s">
        <v>575</v>
      </c>
      <c r="B147" s="37"/>
      <c r="C147" s="35" t="s">
        <v>66</v>
      </c>
      <c r="D147" s="35">
        <f t="shared" si="1"/>
        <v>1</v>
      </c>
    </row>
    <row r="148" spans="1:4" x14ac:dyDescent="0.35">
      <c r="A148" s="36" t="s">
        <v>225</v>
      </c>
      <c r="B148" s="37"/>
      <c r="C148" s="35" t="s">
        <v>66</v>
      </c>
      <c r="D148" s="35">
        <f t="shared" si="1"/>
        <v>1</v>
      </c>
    </row>
    <row r="149" spans="1:4" x14ac:dyDescent="0.35">
      <c r="A149" s="36" t="s">
        <v>478</v>
      </c>
      <c r="B149" s="37"/>
      <c r="C149" s="35" t="s">
        <v>66</v>
      </c>
      <c r="D149" s="35">
        <f t="shared" si="1"/>
        <v>1</v>
      </c>
    </row>
    <row r="150" spans="1:4" x14ac:dyDescent="0.35">
      <c r="A150" s="36" t="s">
        <v>576</v>
      </c>
      <c r="B150" s="37"/>
      <c r="C150" s="35" t="s">
        <v>66</v>
      </c>
      <c r="D150" s="35">
        <f t="shared" si="1"/>
        <v>1</v>
      </c>
    </row>
    <row r="151" spans="1:4" x14ac:dyDescent="0.35">
      <c r="A151" s="36" t="s">
        <v>577</v>
      </c>
      <c r="B151" s="37"/>
      <c r="C151" s="35" t="s">
        <v>66</v>
      </c>
      <c r="D151" s="35">
        <f t="shared" si="1"/>
        <v>1</v>
      </c>
    </row>
    <row r="152" spans="1:4" x14ac:dyDescent="0.35">
      <c r="A152" s="36" t="s">
        <v>479</v>
      </c>
      <c r="B152" s="37"/>
      <c r="C152" s="35" t="s">
        <v>66</v>
      </c>
      <c r="D152" s="35">
        <f t="shared" si="1"/>
        <v>1</v>
      </c>
    </row>
    <row r="153" spans="1:4" x14ac:dyDescent="0.35">
      <c r="A153" s="36" t="s">
        <v>578</v>
      </c>
      <c r="B153" s="37"/>
      <c r="C153" s="35" t="s">
        <v>66</v>
      </c>
      <c r="D153" s="35">
        <f t="shared" si="1"/>
        <v>1</v>
      </c>
    </row>
    <row r="154" spans="1:4" x14ac:dyDescent="0.35">
      <c r="A154" s="36" t="s">
        <v>579</v>
      </c>
      <c r="B154" s="37"/>
      <c r="C154" s="35" t="s">
        <v>66</v>
      </c>
      <c r="D154" s="35">
        <f t="shared" si="1"/>
        <v>1</v>
      </c>
    </row>
    <row r="155" spans="1:4" x14ac:dyDescent="0.35">
      <c r="A155" s="36" t="s">
        <v>226</v>
      </c>
      <c r="B155" s="37"/>
      <c r="C155" s="35" t="s">
        <v>66</v>
      </c>
      <c r="D155" s="35">
        <f t="shared" si="1"/>
        <v>1</v>
      </c>
    </row>
    <row r="156" spans="1:4" x14ac:dyDescent="0.35">
      <c r="A156" s="36" t="s">
        <v>515</v>
      </c>
      <c r="B156" s="37"/>
      <c r="C156" s="35" t="s">
        <v>66</v>
      </c>
      <c r="D156" s="35">
        <f t="shared" si="1"/>
        <v>1</v>
      </c>
    </row>
    <row r="157" spans="1:4" x14ac:dyDescent="0.35">
      <c r="A157" s="36" t="s">
        <v>580</v>
      </c>
      <c r="B157" s="37"/>
      <c r="C157" s="35" t="s">
        <v>66</v>
      </c>
      <c r="D157" s="35">
        <f t="shared" si="1"/>
        <v>1</v>
      </c>
    </row>
    <row r="158" spans="1:4" x14ac:dyDescent="0.35">
      <c r="A158" s="36" t="s">
        <v>227</v>
      </c>
      <c r="B158" s="37"/>
      <c r="C158" s="35" t="s">
        <v>66</v>
      </c>
      <c r="D158" s="35">
        <f t="shared" si="1"/>
        <v>1</v>
      </c>
    </row>
    <row r="159" spans="1:4" x14ac:dyDescent="0.35">
      <c r="A159" s="36" t="s">
        <v>480</v>
      </c>
      <c r="B159" s="37"/>
      <c r="C159" s="35" t="s">
        <v>66</v>
      </c>
      <c r="D159" s="35">
        <f t="shared" si="1"/>
        <v>1</v>
      </c>
    </row>
    <row r="160" spans="1:4" x14ac:dyDescent="0.35">
      <c r="A160" s="36" t="s">
        <v>581</v>
      </c>
      <c r="B160" s="37"/>
      <c r="C160" s="35" t="s">
        <v>66</v>
      </c>
      <c r="D160" s="35">
        <f t="shared" si="1"/>
        <v>1</v>
      </c>
    </row>
    <row r="161" spans="1:4" x14ac:dyDescent="0.35">
      <c r="A161" s="36" t="s">
        <v>228</v>
      </c>
      <c r="B161" s="37"/>
      <c r="C161" s="35" t="s">
        <v>66</v>
      </c>
      <c r="D161" s="35">
        <f t="shared" si="1"/>
        <v>1</v>
      </c>
    </row>
    <row r="162" spans="1:4" x14ac:dyDescent="0.35">
      <c r="A162" s="36" t="s">
        <v>229</v>
      </c>
      <c r="B162" s="37"/>
      <c r="C162" s="35" t="s">
        <v>66</v>
      </c>
      <c r="D162" s="35">
        <f t="shared" si="1"/>
        <v>1</v>
      </c>
    </row>
    <row r="163" spans="1:4" x14ac:dyDescent="0.35">
      <c r="A163" s="36" t="s">
        <v>230</v>
      </c>
      <c r="B163" s="37"/>
      <c r="C163" s="35" t="s">
        <v>66</v>
      </c>
      <c r="D163" s="35">
        <f t="shared" si="1"/>
        <v>1</v>
      </c>
    </row>
    <row r="164" spans="1:4" x14ac:dyDescent="0.35">
      <c r="A164" s="36" t="s">
        <v>501</v>
      </c>
      <c r="B164" s="37"/>
      <c r="C164" s="35" t="s">
        <v>66</v>
      </c>
      <c r="D164" s="35">
        <f t="shared" si="1"/>
        <v>1</v>
      </c>
    </row>
    <row r="165" spans="1:4" x14ac:dyDescent="0.35">
      <c r="A165" s="36" t="s">
        <v>231</v>
      </c>
      <c r="B165" s="37"/>
      <c r="C165" s="35"/>
      <c r="D165" s="35">
        <v>3</v>
      </c>
    </row>
    <row r="166" spans="1:4" x14ac:dyDescent="0.35">
      <c r="A166" s="36" t="s">
        <v>232</v>
      </c>
      <c r="B166" s="37"/>
      <c r="C166" s="35" t="s">
        <v>66</v>
      </c>
      <c r="D166" s="35">
        <f t="shared" si="1"/>
        <v>1</v>
      </c>
    </row>
    <row r="167" spans="1:4" x14ac:dyDescent="0.35">
      <c r="A167" s="36" t="s">
        <v>233</v>
      </c>
      <c r="B167" s="37"/>
      <c r="C167" s="35" t="s">
        <v>66</v>
      </c>
      <c r="D167" s="35">
        <f t="shared" si="1"/>
        <v>1</v>
      </c>
    </row>
    <row r="168" spans="1:4" x14ac:dyDescent="0.35">
      <c r="A168" s="36" t="s">
        <v>234</v>
      </c>
      <c r="B168" s="37"/>
      <c r="C168" s="35" t="s">
        <v>66</v>
      </c>
      <c r="D168" s="35">
        <f t="shared" si="1"/>
        <v>1</v>
      </c>
    </row>
    <row r="169" spans="1:4" x14ac:dyDescent="0.35">
      <c r="A169" s="36" t="s">
        <v>235</v>
      </c>
      <c r="B169" s="37"/>
      <c r="C169" s="35" t="s">
        <v>66</v>
      </c>
      <c r="D169" s="35">
        <f t="shared" si="1"/>
        <v>1</v>
      </c>
    </row>
    <row r="170" spans="1:4" x14ac:dyDescent="0.35">
      <c r="A170" s="36" t="s">
        <v>236</v>
      </c>
      <c r="B170" s="37"/>
      <c r="C170" s="35" t="s">
        <v>66</v>
      </c>
      <c r="D170" s="35">
        <f t="shared" si="1"/>
        <v>1</v>
      </c>
    </row>
    <row r="171" spans="1:4" x14ac:dyDescent="0.35">
      <c r="A171" s="36" t="s">
        <v>237</v>
      </c>
      <c r="B171" s="37"/>
      <c r="C171" s="35" t="s">
        <v>66</v>
      </c>
      <c r="D171" s="35">
        <v>1</v>
      </c>
    </row>
    <row r="172" spans="1:4" x14ac:dyDescent="0.35">
      <c r="A172" s="36" t="s">
        <v>238</v>
      </c>
      <c r="B172" s="37"/>
      <c r="C172" s="35" t="s">
        <v>66</v>
      </c>
      <c r="D172" s="35">
        <v>1</v>
      </c>
    </row>
    <row r="173" spans="1:4" x14ac:dyDescent="0.35">
      <c r="A173" s="36" t="s">
        <v>239</v>
      </c>
      <c r="B173" s="37"/>
      <c r="C173" s="35" t="s">
        <v>66</v>
      </c>
      <c r="D173" s="35">
        <v>1</v>
      </c>
    </row>
    <row r="174" spans="1:4" x14ac:dyDescent="0.35">
      <c r="A174" s="36" t="s">
        <v>240</v>
      </c>
      <c r="B174" s="37"/>
      <c r="C174" s="35" t="s">
        <v>66</v>
      </c>
      <c r="D174" s="35">
        <v>1</v>
      </c>
    </row>
    <row r="175" spans="1:4" x14ac:dyDescent="0.35">
      <c r="A175" s="36" t="s">
        <v>584</v>
      </c>
      <c r="B175" s="37"/>
      <c r="C175" s="35" t="s">
        <v>72</v>
      </c>
      <c r="D175" s="35">
        <v>2</v>
      </c>
    </row>
    <row r="176" spans="1:4" x14ac:dyDescent="0.35">
      <c r="A176" s="36" t="s">
        <v>241</v>
      </c>
      <c r="B176" s="37"/>
      <c r="C176" s="35" t="s">
        <v>72</v>
      </c>
      <c r="D176" s="35">
        <f>IF(C176="Time",2,1)</f>
        <v>2</v>
      </c>
    </row>
    <row r="177" spans="1:4" x14ac:dyDescent="0.35">
      <c r="A177" s="36" t="s">
        <v>502</v>
      </c>
      <c r="B177" s="37"/>
      <c r="C177" s="35" t="s">
        <v>72</v>
      </c>
      <c r="D177" s="35">
        <f>IF(C177="Time",2,1)</f>
        <v>2</v>
      </c>
    </row>
    <row r="178" spans="1:4" x14ac:dyDescent="0.35">
      <c r="A178" s="36" t="s">
        <v>585</v>
      </c>
      <c r="B178" s="37"/>
      <c r="C178" s="35" t="s">
        <v>72</v>
      </c>
      <c r="D178" s="35">
        <v>2</v>
      </c>
    </row>
    <row r="179" spans="1:4" x14ac:dyDescent="0.35">
      <c r="A179" s="36" t="s">
        <v>242</v>
      </c>
      <c r="B179" s="37"/>
      <c r="C179" s="35" t="s">
        <v>66</v>
      </c>
      <c r="D179" s="35">
        <f t="shared" ref="D179:D246" si="2">IF(C179="Time",2,1)</f>
        <v>1</v>
      </c>
    </row>
    <row r="180" spans="1:4" x14ac:dyDescent="0.35">
      <c r="A180" s="36" t="s">
        <v>481</v>
      </c>
      <c r="B180" s="37"/>
      <c r="C180" s="35" t="s">
        <v>66</v>
      </c>
      <c r="D180" s="35">
        <f t="shared" si="2"/>
        <v>1</v>
      </c>
    </row>
    <row r="181" spans="1:4" x14ac:dyDescent="0.35">
      <c r="A181" s="36" t="s">
        <v>243</v>
      </c>
      <c r="B181" s="37"/>
      <c r="C181" s="35" t="s">
        <v>66</v>
      </c>
      <c r="D181" s="35">
        <f t="shared" si="2"/>
        <v>1</v>
      </c>
    </row>
    <row r="182" spans="1:4" x14ac:dyDescent="0.35">
      <c r="A182" s="36" t="s">
        <v>244</v>
      </c>
      <c r="B182" s="37"/>
      <c r="C182" s="35" t="s">
        <v>66</v>
      </c>
      <c r="D182" s="35">
        <f t="shared" si="2"/>
        <v>1</v>
      </c>
    </row>
    <row r="183" spans="1:4" x14ac:dyDescent="0.35">
      <c r="A183" s="36" t="s">
        <v>245</v>
      </c>
      <c r="B183" s="37"/>
      <c r="C183" s="35" t="s">
        <v>66</v>
      </c>
      <c r="D183" s="35">
        <f t="shared" si="2"/>
        <v>1</v>
      </c>
    </row>
    <row r="184" spans="1:4" x14ac:dyDescent="0.35">
      <c r="A184" s="36" t="s">
        <v>582</v>
      </c>
      <c r="B184" s="37"/>
      <c r="C184" s="35" t="s">
        <v>66</v>
      </c>
      <c r="D184" s="35">
        <f t="shared" si="2"/>
        <v>1</v>
      </c>
    </row>
    <row r="185" spans="1:4" x14ac:dyDescent="0.35">
      <c r="A185" s="36" t="s">
        <v>249</v>
      </c>
      <c r="B185" s="37"/>
      <c r="C185" s="35" t="s">
        <v>66</v>
      </c>
      <c r="D185" s="35">
        <f t="shared" si="2"/>
        <v>1</v>
      </c>
    </row>
    <row r="186" spans="1:4" x14ac:dyDescent="0.35">
      <c r="A186" s="36" t="s">
        <v>250</v>
      </c>
      <c r="B186" s="37"/>
      <c r="C186" s="35" t="s">
        <v>66</v>
      </c>
      <c r="D186" s="35">
        <f t="shared" si="2"/>
        <v>1</v>
      </c>
    </row>
    <row r="187" spans="1:4" x14ac:dyDescent="0.35">
      <c r="A187" s="36" t="s">
        <v>482</v>
      </c>
      <c r="B187" s="37"/>
      <c r="C187" s="35" t="s">
        <v>66</v>
      </c>
      <c r="D187" s="35">
        <f t="shared" si="2"/>
        <v>1</v>
      </c>
    </row>
    <row r="188" spans="1:4" x14ac:dyDescent="0.35">
      <c r="A188" s="36" t="s">
        <v>483</v>
      </c>
      <c r="B188" s="37"/>
      <c r="C188" s="35" t="s">
        <v>66</v>
      </c>
      <c r="D188" s="35">
        <f t="shared" si="2"/>
        <v>1</v>
      </c>
    </row>
    <row r="189" spans="1:4" x14ac:dyDescent="0.35">
      <c r="A189" s="36" t="s">
        <v>254</v>
      </c>
      <c r="B189" s="37"/>
      <c r="C189" s="35" t="s">
        <v>66</v>
      </c>
      <c r="D189" s="35">
        <f t="shared" si="2"/>
        <v>1</v>
      </c>
    </row>
    <row r="190" spans="1:4" x14ac:dyDescent="0.35">
      <c r="A190" s="36" t="s">
        <v>255</v>
      </c>
      <c r="B190" s="37"/>
      <c r="C190" s="35" t="s">
        <v>66</v>
      </c>
      <c r="D190" s="35">
        <f t="shared" si="2"/>
        <v>1</v>
      </c>
    </row>
    <row r="191" spans="1:4" x14ac:dyDescent="0.35">
      <c r="A191" s="36" t="s">
        <v>256</v>
      </c>
      <c r="B191" s="37"/>
      <c r="C191" s="35" t="s">
        <v>66</v>
      </c>
      <c r="D191" s="35">
        <f t="shared" si="2"/>
        <v>1</v>
      </c>
    </row>
    <row r="192" spans="1:4" x14ac:dyDescent="0.35">
      <c r="A192" s="36" t="s">
        <v>484</v>
      </c>
      <c r="B192" s="37"/>
      <c r="C192" s="35" t="s">
        <v>66</v>
      </c>
      <c r="D192" s="35">
        <f t="shared" si="2"/>
        <v>1</v>
      </c>
    </row>
    <row r="193" spans="1:4" x14ac:dyDescent="0.35">
      <c r="A193" s="36" t="s">
        <v>257</v>
      </c>
      <c r="B193" s="37"/>
      <c r="C193" s="35" t="s">
        <v>66</v>
      </c>
      <c r="D193" s="35">
        <f t="shared" si="2"/>
        <v>1</v>
      </c>
    </row>
    <row r="194" spans="1:4" x14ac:dyDescent="0.35">
      <c r="A194" s="36" t="s">
        <v>485</v>
      </c>
      <c r="B194" s="37"/>
      <c r="C194" s="35" t="s">
        <v>66</v>
      </c>
      <c r="D194" s="35">
        <f t="shared" si="2"/>
        <v>1</v>
      </c>
    </row>
    <row r="195" spans="1:4" x14ac:dyDescent="0.35">
      <c r="A195" s="36" t="s">
        <v>586</v>
      </c>
      <c r="B195" s="37"/>
      <c r="C195" s="35" t="s">
        <v>66</v>
      </c>
      <c r="D195" s="35">
        <f t="shared" si="2"/>
        <v>1</v>
      </c>
    </row>
    <row r="196" spans="1:4" x14ac:dyDescent="0.35">
      <c r="A196" s="36" t="s">
        <v>587</v>
      </c>
      <c r="B196" s="37"/>
      <c r="C196" s="35" t="s">
        <v>72</v>
      </c>
      <c r="D196" s="35">
        <f t="shared" si="2"/>
        <v>2</v>
      </c>
    </row>
    <row r="197" spans="1:4" x14ac:dyDescent="0.35">
      <c r="A197" s="36" t="s">
        <v>261</v>
      </c>
      <c r="B197" s="37"/>
      <c r="C197" s="35" t="s">
        <v>66</v>
      </c>
      <c r="D197" s="35">
        <f t="shared" si="2"/>
        <v>1</v>
      </c>
    </row>
    <row r="198" spans="1:4" x14ac:dyDescent="0.35">
      <c r="A198" s="36" t="s">
        <v>262</v>
      </c>
      <c r="B198" s="37"/>
      <c r="C198" s="35" t="s">
        <v>66</v>
      </c>
      <c r="D198" s="35">
        <f t="shared" si="2"/>
        <v>1</v>
      </c>
    </row>
    <row r="199" spans="1:4" x14ac:dyDescent="0.35">
      <c r="A199" s="36" t="s">
        <v>503</v>
      </c>
      <c r="B199" s="37"/>
      <c r="C199" s="35" t="s">
        <v>66</v>
      </c>
      <c r="D199" s="35">
        <f>IF(C199="Time",2,1)</f>
        <v>1</v>
      </c>
    </row>
    <row r="200" spans="1:4" x14ac:dyDescent="0.35">
      <c r="A200" s="36" t="s">
        <v>265</v>
      </c>
      <c r="B200" s="37"/>
      <c r="C200" s="35" t="s">
        <v>66</v>
      </c>
      <c r="D200" s="35">
        <f t="shared" si="2"/>
        <v>1</v>
      </c>
    </row>
    <row r="201" spans="1:4" x14ac:dyDescent="0.35">
      <c r="A201" s="36" t="s">
        <v>266</v>
      </c>
      <c r="B201" s="37"/>
      <c r="C201" s="35" t="s">
        <v>66</v>
      </c>
      <c r="D201" s="35">
        <f t="shared" si="2"/>
        <v>1</v>
      </c>
    </row>
    <row r="202" spans="1:4" x14ac:dyDescent="0.35">
      <c r="A202" s="36" t="s">
        <v>504</v>
      </c>
      <c r="B202" s="37"/>
      <c r="C202" s="35" t="s">
        <v>72</v>
      </c>
      <c r="D202" s="35">
        <f t="shared" si="2"/>
        <v>2</v>
      </c>
    </row>
    <row r="203" spans="1:4" x14ac:dyDescent="0.35">
      <c r="A203" s="36" t="s">
        <v>267</v>
      </c>
      <c r="B203" s="37"/>
      <c r="C203" s="35" t="s">
        <v>66</v>
      </c>
      <c r="D203" s="35">
        <f t="shared" si="2"/>
        <v>1</v>
      </c>
    </row>
    <row r="204" spans="1:4" x14ac:dyDescent="0.35">
      <c r="A204" s="36" t="s">
        <v>505</v>
      </c>
      <c r="B204" s="37"/>
      <c r="C204" s="35" t="s">
        <v>66</v>
      </c>
      <c r="D204" s="35">
        <f t="shared" si="2"/>
        <v>1</v>
      </c>
    </row>
    <row r="205" spans="1:4" x14ac:dyDescent="0.35">
      <c r="A205" s="36" t="s">
        <v>268</v>
      </c>
      <c r="B205" s="37"/>
      <c r="C205" s="35" t="s">
        <v>66</v>
      </c>
      <c r="D205" s="35">
        <f t="shared" si="2"/>
        <v>1</v>
      </c>
    </row>
    <row r="206" spans="1:4" x14ac:dyDescent="0.35">
      <c r="A206" s="36" t="s">
        <v>270</v>
      </c>
      <c r="B206" s="37"/>
      <c r="C206" s="35"/>
      <c r="D206" s="35">
        <v>3</v>
      </c>
    </row>
    <row r="207" spans="1:4" x14ac:dyDescent="0.35">
      <c r="A207" s="36" t="s">
        <v>486</v>
      </c>
      <c r="B207" s="37"/>
      <c r="C207" s="35"/>
      <c r="D207" s="35">
        <v>3</v>
      </c>
    </row>
    <row r="208" spans="1:4" x14ac:dyDescent="0.35">
      <c r="A208" s="36" t="s">
        <v>271</v>
      </c>
      <c r="B208" s="37"/>
      <c r="C208" s="35"/>
      <c r="D208" s="35">
        <v>3</v>
      </c>
    </row>
    <row r="209" spans="1:4" x14ac:dyDescent="0.35">
      <c r="A209" s="36" t="s">
        <v>272</v>
      </c>
      <c r="B209" s="37"/>
      <c r="C209" s="35" t="s">
        <v>66</v>
      </c>
      <c r="D209" s="35">
        <f t="shared" si="2"/>
        <v>1</v>
      </c>
    </row>
    <row r="210" spans="1:4" x14ac:dyDescent="0.35">
      <c r="A210" s="36" t="s">
        <v>273</v>
      </c>
      <c r="B210" s="37"/>
      <c r="C210" s="35" t="s">
        <v>66</v>
      </c>
      <c r="D210" s="35">
        <f t="shared" si="2"/>
        <v>1</v>
      </c>
    </row>
    <row r="211" spans="1:4" x14ac:dyDescent="0.35">
      <c r="A211" s="36" t="s">
        <v>487</v>
      </c>
      <c r="B211" s="37"/>
      <c r="C211" s="35" t="s">
        <v>72</v>
      </c>
      <c r="D211" s="35">
        <f t="shared" si="2"/>
        <v>2</v>
      </c>
    </row>
    <row r="212" spans="1:4" x14ac:dyDescent="0.35">
      <c r="A212" s="36" t="s">
        <v>274</v>
      </c>
      <c r="B212" s="37"/>
      <c r="C212" s="35" t="s">
        <v>66</v>
      </c>
      <c r="D212" s="35">
        <f t="shared" si="2"/>
        <v>1</v>
      </c>
    </row>
    <row r="213" spans="1:4" x14ac:dyDescent="0.35">
      <c r="A213" s="36" t="s">
        <v>506</v>
      </c>
      <c r="B213" s="37"/>
      <c r="C213" s="35" t="s">
        <v>66</v>
      </c>
      <c r="D213" s="35">
        <f t="shared" si="2"/>
        <v>1</v>
      </c>
    </row>
    <row r="214" spans="1:4" x14ac:dyDescent="0.35">
      <c r="A214" s="36" t="s">
        <v>275</v>
      </c>
      <c r="B214" s="37"/>
      <c r="C214" s="35" t="s">
        <v>72</v>
      </c>
      <c r="D214" s="35">
        <f t="shared" si="2"/>
        <v>2</v>
      </c>
    </row>
    <row r="215" spans="1:4" x14ac:dyDescent="0.35">
      <c r="A215" s="36" t="s">
        <v>583</v>
      </c>
      <c r="B215" s="37"/>
      <c r="C215" s="35" t="s">
        <v>66</v>
      </c>
      <c r="D215" s="35">
        <f t="shared" si="2"/>
        <v>1</v>
      </c>
    </row>
    <row r="216" spans="1:4" x14ac:dyDescent="0.35">
      <c r="A216" s="36" t="s">
        <v>276</v>
      </c>
      <c r="B216" s="37"/>
      <c r="C216" s="35" t="s">
        <v>66</v>
      </c>
      <c r="D216" s="35">
        <f t="shared" si="2"/>
        <v>1</v>
      </c>
    </row>
    <row r="217" spans="1:4" x14ac:dyDescent="0.35">
      <c r="A217" s="36" t="s">
        <v>277</v>
      </c>
      <c r="B217" s="37"/>
      <c r="C217" s="35" t="s">
        <v>66</v>
      </c>
      <c r="D217" s="35">
        <f t="shared" si="2"/>
        <v>1</v>
      </c>
    </row>
    <row r="218" spans="1:4" x14ac:dyDescent="0.35">
      <c r="A218" s="36" t="s">
        <v>278</v>
      </c>
      <c r="B218" s="37"/>
      <c r="C218" s="35" t="s">
        <v>66</v>
      </c>
      <c r="D218" s="35">
        <f t="shared" si="2"/>
        <v>1</v>
      </c>
    </row>
    <row r="219" spans="1:4" x14ac:dyDescent="0.35">
      <c r="A219" s="36" t="s">
        <v>279</v>
      </c>
      <c r="B219" s="37"/>
      <c r="C219" s="35" t="s">
        <v>66</v>
      </c>
      <c r="D219" s="35">
        <f t="shared" si="2"/>
        <v>1</v>
      </c>
    </row>
    <row r="220" spans="1:4" x14ac:dyDescent="0.35">
      <c r="A220" s="36" t="s">
        <v>280</v>
      </c>
      <c r="B220" s="37"/>
      <c r="C220" s="35" t="s">
        <v>66</v>
      </c>
      <c r="D220" s="35">
        <f t="shared" si="2"/>
        <v>1</v>
      </c>
    </row>
    <row r="221" spans="1:4" x14ac:dyDescent="0.35">
      <c r="A221" s="36" t="s">
        <v>283</v>
      </c>
      <c r="B221" s="37"/>
      <c r="C221" s="35" t="s">
        <v>66</v>
      </c>
      <c r="D221" s="35">
        <f t="shared" si="2"/>
        <v>1</v>
      </c>
    </row>
    <row r="222" spans="1:4" x14ac:dyDescent="0.35">
      <c r="A222" s="36" t="s">
        <v>284</v>
      </c>
      <c r="B222" s="37"/>
      <c r="C222" s="35"/>
      <c r="D222" s="35">
        <v>3</v>
      </c>
    </row>
    <row r="223" spans="1:4" x14ac:dyDescent="0.35">
      <c r="A223" s="36" t="s">
        <v>285</v>
      </c>
      <c r="B223" s="37"/>
      <c r="C223" s="35" t="s">
        <v>66</v>
      </c>
      <c r="D223" s="35">
        <f t="shared" si="2"/>
        <v>1</v>
      </c>
    </row>
    <row r="224" spans="1:4" x14ac:dyDescent="0.35">
      <c r="A224" s="36" t="s">
        <v>286</v>
      </c>
      <c r="B224" s="37"/>
      <c r="C224" s="35" t="s">
        <v>66</v>
      </c>
      <c r="D224" s="35">
        <f t="shared" si="2"/>
        <v>1</v>
      </c>
    </row>
    <row r="225" spans="1:4" x14ac:dyDescent="0.35">
      <c r="A225" s="36" t="s">
        <v>287</v>
      </c>
      <c r="B225" s="37"/>
      <c r="C225" s="35" t="s">
        <v>66</v>
      </c>
      <c r="D225" s="35">
        <f t="shared" si="2"/>
        <v>1</v>
      </c>
    </row>
    <row r="226" spans="1:4" x14ac:dyDescent="0.35">
      <c r="A226" s="36" t="s">
        <v>288</v>
      </c>
      <c r="B226" s="37"/>
      <c r="C226" s="35" t="s">
        <v>72</v>
      </c>
      <c r="D226" s="35">
        <f t="shared" si="2"/>
        <v>2</v>
      </c>
    </row>
    <row r="227" spans="1:4" x14ac:dyDescent="0.35">
      <c r="A227" s="36" t="s">
        <v>378</v>
      </c>
      <c r="B227" s="37"/>
      <c r="C227" s="35" t="s">
        <v>66</v>
      </c>
      <c r="D227" s="35">
        <f t="shared" si="2"/>
        <v>1</v>
      </c>
    </row>
    <row r="228" spans="1:4" x14ac:dyDescent="0.35">
      <c r="A228" s="36" t="s">
        <v>377</v>
      </c>
      <c r="B228" s="37"/>
      <c r="C228" s="35" t="s">
        <v>66</v>
      </c>
      <c r="D228" s="35">
        <f t="shared" si="2"/>
        <v>1</v>
      </c>
    </row>
    <row r="229" spans="1:4" x14ac:dyDescent="0.35">
      <c r="A229" s="36" t="s">
        <v>376</v>
      </c>
      <c r="B229" s="37"/>
      <c r="C229" s="35" t="s">
        <v>66</v>
      </c>
      <c r="D229" s="35">
        <f t="shared" si="2"/>
        <v>1</v>
      </c>
    </row>
    <row r="230" spans="1:4" x14ac:dyDescent="0.35">
      <c r="A230" s="36" t="s">
        <v>588</v>
      </c>
      <c r="B230" s="37"/>
      <c r="C230" s="35" t="s">
        <v>72</v>
      </c>
      <c r="D230" s="35">
        <f t="shared" si="2"/>
        <v>2</v>
      </c>
    </row>
    <row r="231" spans="1:4" x14ac:dyDescent="0.35">
      <c r="A231" s="36" t="s">
        <v>292</v>
      </c>
      <c r="B231" s="37"/>
      <c r="C231" s="35" t="s">
        <v>66</v>
      </c>
      <c r="D231" s="35">
        <f t="shared" si="2"/>
        <v>1</v>
      </c>
    </row>
    <row r="232" spans="1:4" x14ac:dyDescent="0.35">
      <c r="A232" s="36" t="s">
        <v>293</v>
      </c>
      <c r="B232" s="37"/>
      <c r="C232" s="35" t="s">
        <v>66</v>
      </c>
      <c r="D232" s="35">
        <f t="shared" si="2"/>
        <v>1</v>
      </c>
    </row>
    <row r="233" spans="1:4" x14ac:dyDescent="0.35">
      <c r="A233" s="36" t="s">
        <v>312</v>
      </c>
      <c r="B233" s="37"/>
      <c r="C233" s="35" t="s">
        <v>66</v>
      </c>
      <c r="D233" s="35">
        <f t="shared" si="2"/>
        <v>1</v>
      </c>
    </row>
    <row r="234" spans="1:4" x14ac:dyDescent="0.35">
      <c r="A234" s="36" t="s">
        <v>488</v>
      </c>
      <c r="B234" s="37"/>
      <c r="C234" s="35" t="s">
        <v>66</v>
      </c>
      <c r="D234" s="35">
        <f t="shared" si="2"/>
        <v>1</v>
      </c>
    </row>
    <row r="235" spans="1:4" x14ac:dyDescent="0.35">
      <c r="A235" s="36" t="s">
        <v>507</v>
      </c>
      <c r="B235" s="37"/>
      <c r="C235" s="35"/>
      <c r="D235" s="35">
        <v>3</v>
      </c>
    </row>
    <row r="236" spans="1:4" x14ac:dyDescent="0.35">
      <c r="A236" s="36" t="s">
        <v>294</v>
      </c>
      <c r="B236" s="37"/>
      <c r="C236" s="35" t="s">
        <v>66</v>
      </c>
      <c r="D236" s="35">
        <f t="shared" si="2"/>
        <v>1</v>
      </c>
    </row>
    <row r="237" spans="1:4" x14ac:dyDescent="0.35">
      <c r="A237" s="36" t="s">
        <v>489</v>
      </c>
      <c r="B237" s="37"/>
      <c r="C237" s="35" t="s">
        <v>72</v>
      </c>
      <c r="D237" s="35">
        <f t="shared" si="2"/>
        <v>2</v>
      </c>
    </row>
    <row r="238" spans="1:4" x14ac:dyDescent="0.35">
      <c r="A238" s="36" t="s">
        <v>295</v>
      </c>
      <c r="B238" s="37"/>
      <c r="C238" s="35" t="s">
        <v>66</v>
      </c>
      <c r="D238" s="35">
        <f t="shared" si="2"/>
        <v>1</v>
      </c>
    </row>
    <row r="239" spans="1:4" x14ac:dyDescent="0.35">
      <c r="A239" s="36" t="s">
        <v>589</v>
      </c>
      <c r="B239" s="37"/>
      <c r="C239" s="35" t="s">
        <v>72</v>
      </c>
      <c r="D239" s="35">
        <f t="shared" si="2"/>
        <v>2</v>
      </c>
    </row>
    <row r="240" spans="1:4" x14ac:dyDescent="0.35">
      <c r="A240" s="36" t="s">
        <v>590</v>
      </c>
      <c r="B240" s="37"/>
      <c r="C240" s="35" t="s">
        <v>72</v>
      </c>
      <c r="D240" s="35">
        <f t="shared" si="2"/>
        <v>2</v>
      </c>
    </row>
    <row r="241" spans="1:4" x14ac:dyDescent="0.35">
      <c r="A241" s="36" t="s">
        <v>508</v>
      </c>
      <c r="B241" s="37"/>
      <c r="C241" s="35" t="s">
        <v>72</v>
      </c>
      <c r="D241" s="35">
        <f t="shared" si="2"/>
        <v>2</v>
      </c>
    </row>
    <row r="242" spans="1:4" x14ac:dyDescent="0.35">
      <c r="A242" s="36" t="s">
        <v>490</v>
      </c>
      <c r="B242" s="37"/>
      <c r="C242" s="35" t="s">
        <v>66</v>
      </c>
      <c r="D242" s="35">
        <f t="shared" si="2"/>
        <v>1</v>
      </c>
    </row>
    <row r="243" spans="1:4" x14ac:dyDescent="0.35">
      <c r="A243" s="36" t="s">
        <v>296</v>
      </c>
      <c r="B243" s="37"/>
      <c r="C243" s="35" t="s">
        <v>66</v>
      </c>
      <c r="D243" s="35">
        <f t="shared" si="2"/>
        <v>1</v>
      </c>
    </row>
    <row r="244" spans="1:4" x14ac:dyDescent="0.35">
      <c r="A244" s="36" t="s">
        <v>591</v>
      </c>
      <c r="B244" s="37"/>
      <c r="C244" s="35" t="s">
        <v>66</v>
      </c>
      <c r="D244" s="35">
        <f t="shared" si="2"/>
        <v>1</v>
      </c>
    </row>
    <row r="245" spans="1:4" x14ac:dyDescent="0.35">
      <c r="A245" s="36" t="s">
        <v>298</v>
      </c>
      <c r="B245" s="37"/>
      <c r="C245" s="35" t="s">
        <v>66</v>
      </c>
      <c r="D245" s="35">
        <f t="shared" si="2"/>
        <v>1</v>
      </c>
    </row>
    <row r="246" spans="1:4" x14ac:dyDescent="0.35">
      <c r="A246" s="36" t="s">
        <v>299</v>
      </c>
      <c r="B246" s="37"/>
      <c r="C246" s="35" t="s">
        <v>66</v>
      </c>
      <c r="D246" s="35">
        <f t="shared" si="2"/>
        <v>1</v>
      </c>
    </row>
    <row r="247" spans="1:4" x14ac:dyDescent="0.35">
      <c r="A247" s="36" t="s">
        <v>443</v>
      </c>
      <c r="B247" s="37"/>
      <c r="C247" s="35" t="s">
        <v>72</v>
      </c>
      <c r="D247" s="35">
        <f t="shared" ref="D247" si="3">IF(C247="Time",2,1)</f>
        <v>2</v>
      </c>
    </row>
    <row r="248" spans="1:4" x14ac:dyDescent="0.35">
      <c r="A248" s="36" t="s">
        <v>444</v>
      </c>
      <c r="B248" s="37"/>
      <c r="C248" s="35" t="s">
        <v>66</v>
      </c>
      <c r="D248" s="35">
        <f t="shared" ref="D248" si="4">IF(C248="Time",2,1)</f>
        <v>1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3"/>
  <dimension ref="B3:C214"/>
  <sheetViews>
    <sheetView workbookViewId="0">
      <selection activeCell="B9" sqref="B9"/>
    </sheetView>
  </sheetViews>
  <sheetFormatPr defaultRowHeight="14.5" x14ac:dyDescent="0.35"/>
  <cols>
    <col min="2" max="2" width="37.81640625" customWidth="1"/>
  </cols>
  <sheetData>
    <row r="3" spans="2:2" x14ac:dyDescent="0.35">
      <c r="B3" t="s">
        <v>65</v>
      </c>
    </row>
    <row r="4" spans="2:2" x14ac:dyDescent="0.35">
      <c r="B4" t="s">
        <v>67</v>
      </c>
    </row>
    <row r="5" spans="2:2" x14ac:dyDescent="0.35">
      <c r="B5" t="s">
        <v>313</v>
      </c>
    </row>
    <row r="6" spans="2:2" x14ac:dyDescent="0.35">
      <c r="B6" t="s">
        <v>69</v>
      </c>
    </row>
    <row r="7" spans="2:2" x14ac:dyDescent="0.35">
      <c r="B7" t="s">
        <v>70</v>
      </c>
    </row>
    <row r="8" spans="2:2" x14ac:dyDescent="0.35">
      <c r="B8" t="s">
        <v>314</v>
      </c>
    </row>
    <row r="9" spans="2:2" x14ac:dyDescent="0.35">
      <c r="B9" t="s">
        <v>71</v>
      </c>
    </row>
    <row r="10" spans="2:2" x14ac:dyDescent="0.35">
      <c r="B10" t="s">
        <v>74</v>
      </c>
    </row>
    <row r="11" spans="2:2" x14ac:dyDescent="0.35">
      <c r="B11" t="s">
        <v>75</v>
      </c>
    </row>
    <row r="12" spans="2:2" x14ac:dyDescent="0.35">
      <c r="B12" t="s">
        <v>76</v>
      </c>
    </row>
    <row r="13" spans="2:2" x14ac:dyDescent="0.35">
      <c r="B13" t="s">
        <v>77</v>
      </c>
    </row>
    <row r="14" spans="2:2" x14ac:dyDescent="0.35">
      <c r="B14" t="s">
        <v>79</v>
      </c>
    </row>
    <row r="15" spans="2:2" x14ac:dyDescent="0.35">
      <c r="B15" t="s">
        <v>80</v>
      </c>
    </row>
    <row r="16" spans="2:2" x14ac:dyDescent="0.35">
      <c r="B16" t="s">
        <v>81</v>
      </c>
    </row>
    <row r="17" spans="2:2" x14ac:dyDescent="0.35">
      <c r="B17" t="s">
        <v>82</v>
      </c>
    </row>
    <row r="18" spans="2:2" x14ac:dyDescent="0.35">
      <c r="B18" t="s">
        <v>350</v>
      </c>
    </row>
    <row r="19" spans="2:2" x14ac:dyDescent="0.35">
      <c r="B19" t="s">
        <v>83</v>
      </c>
    </row>
    <row r="20" spans="2:2" x14ac:dyDescent="0.35">
      <c r="B20" t="s">
        <v>84</v>
      </c>
    </row>
    <row r="21" spans="2:2" x14ac:dyDescent="0.35">
      <c r="B21" t="s">
        <v>85</v>
      </c>
    </row>
    <row r="22" spans="2:2" x14ac:dyDescent="0.35">
      <c r="B22" t="s">
        <v>86</v>
      </c>
    </row>
    <row r="23" spans="2:2" x14ac:dyDescent="0.35">
      <c r="B23" t="s">
        <v>87</v>
      </c>
    </row>
    <row r="24" spans="2:2" x14ac:dyDescent="0.35">
      <c r="B24" t="s">
        <v>88</v>
      </c>
    </row>
    <row r="25" spans="2:2" x14ac:dyDescent="0.35">
      <c r="B25" t="s">
        <v>89</v>
      </c>
    </row>
    <row r="26" spans="2:2" x14ac:dyDescent="0.35">
      <c r="B26" t="s">
        <v>90</v>
      </c>
    </row>
    <row r="27" spans="2:2" x14ac:dyDescent="0.35">
      <c r="B27" t="s">
        <v>91</v>
      </c>
    </row>
    <row r="28" spans="2:2" x14ac:dyDescent="0.35">
      <c r="B28" t="s">
        <v>92</v>
      </c>
    </row>
    <row r="29" spans="2:2" x14ac:dyDescent="0.35">
      <c r="B29" t="s">
        <v>93</v>
      </c>
    </row>
    <row r="30" spans="2:2" x14ac:dyDescent="0.35">
      <c r="B30" t="s">
        <v>94</v>
      </c>
    </row>
    <row r="31" spans="2:2" x14ac:dyDescent="0.35">
      <c r="B31" t="s">
        <v>95</v>
      </c>
    </row>
    <row r="32" spans="2:2" x14ac:dyDescent="0.35">
      <c r="B32" t="s">
        <v>96</v>
      </c>
    </row>
    <row r="33" spans="2:2" x14ac:dyDescent="0.35">
      <c r="B33" t="s">
        <v>97</v>
      </c>
    </row>
    <row r="34" spans="2:2" x14ac:dyDescent="0.35">
      <c r="B34" t="s">
        <v>98</v>
      </c>
    </row>
    <row r="35" spans="2:2" x14ac:dyDescent="0.35">
      <c r="B35" t="s">
        <v>99</v>
      </c>
    </row>
    <row r="36" spans="2:2" x14ac:dyDescent="0.35">
      <c r="B36" t="s">
        <v>100</v>
      </c>
    </row>
    <row r="37" spans="2:2" x14ac:dyDescent="0.35">
      <c r="B37" t="s">
        <v>102</v>
      </c>
    </row>
    <row r="38" spans="2:2" x14ac:dyDescent="0.35">
      <c r="B38" t="s">
        <v>104</v>
      </c>
    </row>
    <row r="39" spans="2:2" x14ac:dyDescent="0.35">
      <c r="B39" t="s">
        <v>139</v>
      </c>
    </row>
    <row r="40" spans="2:2" x14ac:dyDescent="0.35">
      <c r="B40" t="s">
        <v>140</v>
      </c>
    </row>
    <row r="41" spans="2:2" x14ac:dyDescent="0.35">
      <c r="B41" t="s">
        <v>141</v>
      </c>
    </row>
    <row r="42" spans="2:2" x14ac:dyDescent="0.35">
      <c r="B42" t="s">
        <v>142</v>
      </c>
    </row>
    <row r="43" spans="2:2" x14ac:dyDescent="0.35">
      <c r="B43" t="s">
        <v>143</v>
      </c>
    </row>
    <row r="44" spans="2:2" x14ac:dyDescent="0.35">
      <c r="B44" t="s">
        <v>144</v>
      </c>
    </row>
    <row r="45" spans="2:2" x14ac:dyDescent="0.35">
      <c r="B45" t="s">
        <v>145</v>
      </c>
    </row>
    <row r="46" spans="2:2" x14ac:dyDescent="0.35">
      <c r="B46" t="s">
        <v>146</v>
      </c>
    </row>
    <row r="47" spans="2:2" x14ac:dyDescent="0.35">
      <c r="B47" t="s">
        <v>147</v>
      </c>
    </row>
    <row r="48" spans="2:2" x14ac:dyDescent="0.35">
      <c r="B48" t="s">
        <v>317</v>
      </c>
    </row>
    <row r="49" spans="2:2" x14ac:dyDescent="0.35">
      <c r="B49" t="s">
        <v>316</v>
      </c>
    </row>
    <row r="50" spans="2:2" x14ac:dyDescent="0.35">
      <c r="B50" t="s">
        <v>318</v>
      </c>
    </row>
    <row r="51" spans="2:2" x14ac:dyDescent="0.35">
      <c r="B51" t="s">
        <v>303</v>
      </c>
    </row>
    <row r="52" spans="2:2" x14ac:dyDescent="0.35">
      <c r="B52" t="s">
        <v>148</v>
      </c>
    </row>
    <row r="53" spans="2:2" x14ac:dyDescent="0.35">
      <c r="B53" t="s">
        <v>149</v>
      </c>
    </row>
    <row r="54" spans="2:2" x14ac:dyDescent="0.35">
      <c r="B54" t="s">
        <v>150</v>
      </c>
    </row>
    <row r="55" spans="2:2" x14ac:dyDescent="0.35">
      <c r="B55" t="s">
        <v>151</v>
      </c>
    </row>
    <row r="56" spans="2:2" x14ac:dyDescent="0.35">
      <c r="B56" t="s">
        <v>152</v>
      </c>
    </row>
    <row r="57" spans="2:2" x14ac:dyDescent="0.35">
      <c r="B57" t="s">
        <v>153</v>
      </c>
    </row>
    <row r="58" spans="2:2" x14ac:dyDescent="0.35">
      <c r="B58" t="s">
        <v>154</v>
      </c>
    </row>
    <row r="59" spans="2:2" x14ac:dyDescent="0.35">
      <c r="B59" t="s">
        <v>155</v>
      </c>
    </row>
    <row r="60" spans="2:2" x14ac:dyDescent="0.35">
      <c r="B60" t="s">
        <v>156</v>
      </c>
    </row>
    <row r="61" spans="2:2" x14ac:dyDescent="0.35">
      <c r="B61" t="s">
        <v>157</v>
      </c>
    </row>
    <row r="62" spans="2:2" x14ac:dyDescent="0.35">
      <c r="B62" t="s">
        <v>158</v>
      </c>
    </row>
    <row r="63" spans="2:2" x14ac:dyDescent="0.35">
      <c r="B63" t="s">
        <v>159</v>
      </c>
    </row>
    <row r="64" spans="2:2" x14ac:dyDescent="0.35">
      <c r="B64" t="s">
        <v>160</v>
      </c>
    </row>
    <row r="65" spans="2:2" x14ac:dyDescent="0.35">
      <c r="B65" t="s">
        <v>161</v>
      </c>
    </row>
    <row r="66" spans="2:2" x14ac:dyDescent="0.35">
      <c r="B66" t="s">
        <v>319</v>
      </c>
    </row>
    <row r="67" spans="2:2" x14ac:dyDescent="0.35">
      <c r="B67" t="s">
        <v>320</v>
      </c>
    </row>
    <row r="68" spans="2:2" x14ac:dyDescent="0.35">
      <c r="B68" t="s">
        <v>162</v>
      </c>
    </row>
    <row r="69" spans="2:2" x14ac:dyDescent="0.35">
      <c r="B69" t="s">
        <v>163</v>
      </c>
    </row>
    <row r="70" spans="2:2" x14ac:dyDescent="0.35">
      <c r="B70" t="s">
        <v>164</v>
      </c>
    </row>
    <row r="71" spans="2:2" x14ac:dyDescent="0.35">
      <c r="B71" t="s">
        <v>165</v>
      </c>
    </row>
    <row r="72" spans="2:2" x14ac:dyDescent="0.35">
      <c r="B72" t="s">
        <v>166</v>
      </c>
    </row>
    <row r="73" spans="2:2" x14ac:dyDescent="0.35">
      <c r="B73" t="s">
        <v>167</v>
      </c>
    </row>
    <row r="74" spans="2:2" x14ac:dyDescent="0.35">
      <c r="B74" t="s">
        <v>168</v>
      </c>
    </row>
    <row r="75" spans="2:2" x14ac:dyDescent="0.35">
      <c r="B75" t="s">
        <v>169</v>
      </c>
    </row>
    <row r="76" spans="2:2" x14ac:dyDescent="0.35">
      <c r="B76" t="s">
        <v>170</v>
      </c>
    </row>
    <row r="77" spans="2:2" x14ac:dyDescent="0.35">
      <c r="B77" t="s">
        <v>171</v>
      </c>
    </row>
    <row r="78" spans="2:2" x14ac:dyDescent="0.35">
      <c r="B78" t="s">
        <v>172</v>
      </c>
    </row>
    <row r="79" spans="2:2" x14ac:dyDescent="0.35">
      <c r="B79" t="s">
        <v>322</v>
      </c>
    </row>
    <row r="80" spans="2:2" x14ac:dyDescent="0.35">
      <c r="B80" t="s">
        <v>321</v>
      </c>
    </row>
    <row r="81" spans="2:2" x14ac:dyDescent="0.35">
      <c r="B81" t="s">
        <v>324</v>
      </c>
    </row>
    <row r="82" spans="2:2" x14ac:dyDescent="0.35">
      <c r="B82" t="s">
        <v>323</v>
      </c>
    </row>
    <row r="83" spans="2:2" x14ac:dyDescent="0.35">
      <c r="B83" t="s">
        <v>173</v>
      </c>
    </row>
    <row r="84" spans="2:2" x14ac:dyDescent="0.35">
      <c r="B84" t="s">
        <v>174</v>
      </c>
    </row>
    <row r="85" spans="2:2" x14ac:dyDescent="0.35">
      <c r="B85" t="s">
        <v>175</v>
      </c>
    </row>
    <row r="86" spans="2:2" x14ac:dyDescent="0.35">
      <c r="B86" t="s">
        <v>176</v>
      </c>
    </row>
    <row r="87" spans="2:2" x14ac:dyDescent="0.35">
      <c r="B87" t="s">
        <v>177</v>
      </c>
    </row>
    <row r="88" spans="2:2" x14ac:dyDescent="0.35">
      <c r="B88" t="s">
        <v>178</v>
      </c>
    </row>
    <row r="89" spans="2:2" x14ac:dyDescent="0.35">
      <c r="B89" t="s">
        <v>179</v>
      </c>
    </row>
    <row r="90" spans="2:2" x14ac:dyDescent="0.35">
      <c r="B90" t="s">
        <v>180</v>
      </c>
    </row>
    <row r="91" spans="2:2" x14ac:dyDescent="0.35">
      <c r="B91" t="s">
        <v>181</v>
      </c>
    </row>
    <row r="92" spans="2:2" x14ac:dyDescent="0.35">
      <c r="B92" t="s">
        <v>182</v>
      </c>
    </row>
    <row r="93" spans="2:2" x14ac:dyDescent="0.35">
      <c r="B93" t="s">
        <v>183</v>
      </c>
    </row>
    <row r="94" spans="2:2" x14ac:dyDescent="0.35">
      <c r="B94" t="s">
        <v>184</v>
      </c>
    </row>
    <row r="95" spans="2:2" x14ac:dyDescent="0.35">
      <c r="B95" t="s">
        <v>185</v>
      </c>
    </row>
    <row r="96" spans="2:2" x14ac:dyDescent="0.35">
      <c r="B96" t="s">
        <v>186</v>
      </c>
    </row>
    <row r="97" spans="2:2" x14ac:dyDescent="0.35">
      <c r="B97" t="s">
        <v>187</v>
      </c>
    </row>
    <row r="98" spans="2:2" x14ac:dyDescent="0.35">
      <c r="B98" t="s">
        <v>188</v>
      </c>
    </row>
    <row r="99" spans="2:2" x14ac:dyDescent="0.35">
      <c r="B99" t="s">
        <v>189</v>
      </c>
    </row>
    <row r="100" spans="2:2" x14ac:dyDescent="0.35">
      <c r="B100" t="s">
        <v>190</v>
      </c>
    </row>
    <row r="101" spans="2:2" x14ac:dyDescent="0.35">
      <c r="B101" t="s">
        <v>191</v>
      </c>
    </row>
    <row r="102" spans="2:2" x14ac:dyDescent="0.35">
      <c r="B102" t="s">
        <v>192</v>
      </c>
    </row>
    <row r="103" spans="2:2" x14ac:dyDescent="0.35">
      <c r="B103" t="s">
        <v>193</v>
      </c>
    </row>
    <row r="104" spans="2:2" x14ac:dyDescent="0.35">
      <c r="B104" t="s">
        <v>194</v>
      </c>
    </row>
    <row r="105" spans="2:2" x14ac:dyDescent="0.35">
      <c r="B105" t="s">
        <v>195</v>
      </c>
    </row>
    <row r="106" spans="2:2" x14ac:dyDescent="0.35">
      <c r="B106" t="s">
        <v>196</v>
      </c>
    </row>
    <row r="107" spans="2:2" x14ac:dyDescent="0.35">
      <c r="B107" t="s">
        <v>197</v>
      </c>
    </row>
    <row r="108" spans="2:2" x14ac:dyDescent="0.35">
      <c r="B108" t="s">
        <v>198</v>
      </c>
    </row>
    <row r="109" spans="2:2" x14ac:dyDescent="0.35">
      <c r="B109" t="s">
        <v>199</v>
      </c>
    </row>
    <row r="110" spans="2:2" x14ac:dyDescent="0.35">
      <c r="B110" t="s">
        <v>200</v>
      </c>
    </row>
    <row r="111" spans="2:2" x14ac:dyDescent="0.35">
      <c r="B111" t="s">
        <v>201</v>
      </c>
    </row>
    <row r="112" spans="2:2" x14ac:dyDescent="0.35">
      <c r="B112" t="s">
        <v>202</v>
      </c>
    </row>
    <row r="113" spans="2:2" x14ac:dyDescent="0.35">
      <c r="B113" t="s">
        <v>203</v>
      </c>
    </row>
    <row r="114" spans="2:2" x14ac:dyDescent="0.35">
      <c r="B114" t="s">
        <v>204</v>
      </c>
    </row>
    <row r="115" spans="2:2" x14ac:dyDescent="0.35">
      <c r="B115" t="s">
        <v>205</v>
      </c>
    </row>
    <row r="116" spans="2:2" x14ac:dyDescent="0.35">
      <c r="B116" t="s">
        <v>206</v>
      </c>
    </row>
    <row r="117" spans="2:2" x14ac:dyDescent="0.35">
      <c r="B117" t="s">
        <v>207</v>
      </c>
    </row>
    <row r="118" spans="2:2" x14ac:dyDescent="0.35">
      <c r="B118" t="s">
        <v>208</v>
      </c>
    </row>
    <row r="119" spans="2:2" x14ac:dyDescent="0.35">
      <c r="B119" t="s">
        <v>209</v>
      </c>
    </row>
    <row r="120" spans="2:2" x14ac:dyDescent="0.35">
      <c r="B120" t="s">
        <v>210</v>
      </c>
    </row>
    <row r="121" spans="2:2" x14ac:dyDescent="0.35">
      <c r="B121" t="s">
        <v>211</v>
      </c>
    </row>
    <row r="122" spans="2:2" x14ac:dyDescent="0.35">
      <c r="B122" t="s">
        <v>212</v>
      </c>
    </row>
    <row r="123" spans="2:2" x14ac:dyDescent="0.35">
      <c r="B123" t="s">
        <v>213</v>
      </c>
    </row>
    <row r="124" spans="2:2" x14ac:dyDescent="0.35">
      <c r="B124" t="s">
        <v>214</v>
      </c>
    </row>
    <row r="125" spans="2:2" x14ac:dyDescent="0.35">
      <c r="B125" t="s">
        <v>215</v>
      </c>
    </row>
    <row r="126" spans="2:2" x14ac:dyDescent="0.35">
      <c r="B126" t="s">
        <v>216</v>
      </c>
    </row>
    <row r="127" spans="2:2" x14ac:dyDescent="0.35">
      <c r="B127" t="s">
        <v>217</v>
      </c>
    </row>
    <row r="128" spans="2:2" x14ac:dyDescent="0.35">
      <c r="B128" t="s">
        <v>218</v>
      </c>
    </row>
    <row r="129" spans="2:2" x14ac:dyDescent="0.35">
      <c r="B129" t="s">
        <v>219</v>
      </c>
    </row>
    <row r="130" spans="2:2" x14ac:dyDescent="0.35">
      <c r="B130" t="s">
        <v>220</v>
      </c>
    </row>
    <row r="131" spans="2:2" x14ac:dyDescent="0.35">
      <c r="B131" t="s">
        <v>221</v>
      </c>
    </row>
    <row r="132" spans="2:2" x14ac:dyDescent="0.35">
      <c r="B132" t="s">
        <v>222</v>
      </c>
    </row>
    <row r="133" spans="2:2" x14ac:dyDescent="0.35">
      <c r="B133" t="s">
        <v>325</v>
      </c>
    </row>
    <row r="134" spans="2:2" x14ac:dyDescent="0.35">
      <c r="B134" t="s">
        <v>326</v>
      </c>
    </row>
    <row r="135" spans="2:2" x14ac:dyDescent="0.35">
      <c r="B135" t="s">
        <v>223</v>
      </c>
    </row>
    <row r="136" spans="2:2" x14ac:dyDescent="0.35">
      <c r="B136" t="s">
        <v>224</v>
      </c>
    </row>
    <row r="137" spans="2:2" x14ac:dyDescent="0.35">
      <c r="B137" t="s">
        <v>225</v>
      </c>
    </row>
    <row r="138" spans="2:2" x14ac:dyDescent="0.35">
      <c r="B138" t="s">
        <v>226</v>
      </c>
    </row>
    <row r="139" spans="2:2" x14ac:dyDescent="0.35">
      <c r="B139" t="s">
        <v>227</v>
      </c>
    </row>
    <row r="140" spans="2:2" x14ac:dyDescent="0.35">
      <c r="B140" t="s">
        <v>228</v>
      </c>
    </row>
    <row r="141" spans="2:2" x14ac:dyDescent="0.35">
      <c r="B141" t="s">
        <v>229</v>
      </c>
    </row>
    <row r="142" spans="2:2" x14ac:dyDescent="0.35">
      <c r="B142" t="s">
        <v>230</v>
      </c>
    </row>
    <row r="143" spans="2:2" x14ac:dyDescent="0.35">
      <c r="B143" t="s">
        <v>231</v>
      </c>
    </row>
    <row r="144" spans="2:2" x14ac:dyDescent="0.35">
      <c r="B144" t="s">
        <v>232</v>
      </c>
    </row>
    <row r="145" spans="2:2" x14ac:dyDescent="0.35">
      <c r="B145" t="s">
        <v>233</v>
      </c>
    </row>
    <row r="146" spans="2:2" x14ac:dyDescent="0.35">
      <c r="B146" t="s">
        <v>234</v>
      </c>
    </row>
    <row r="147" spans="2:2" x14ac:dyDescent="0.35">
      <c r="B147" t="s">
        <v>235</v>
      </c>
    </row>
    <row r="148" spans="2:2" x14ac:dyDescent="0.35">
      <c r="B148" t="s">
        <v>236</v>
      </c>
    </row>
    <row r="149" spans="2:2" x14ac:dyDescent="0.35">
      <c r="B149" t="s">
        <v>237</v>
      </c>
    </row>
    <row r="150" spans="2:2" x14ac:dyDescent="0.35">
      <c r="B150" t="s">
        <v>238</v>
      </c>
    </row>
    <row r="151" spans="2:2" x14ac:dyDescent="0.35">
      <c r="B151" t="s">
        <v>239</v>
      </c>
    </row>
    <row r="152" spans="2:2" x14ac:dyDescent="0.35">
      <c r="B152" t="s">
        <v>240</v>
      </c>
    </row>
    <row r="153" spans="2:2" x14ac:dyDescent="0.35">
      <c r="B153" t="s">
        <v>241</v>
      </c>
    </row>
    <row r="154" spans="2:2" x14ac:dyDescent="0.35">
      <c r="B154" t="s">
        <v>242</v>
      </c>
    </row>
    <row r="155" spans="2:2" x14ac:dyDescent="0.35">
      <c r="B155" t="s">
        <v>243</v>
      </c>
    </row>
    <row r="156" spans="2:2" x14ac:dyDescent="0.35">
      <c r="B156" t="s">
        <v>244</v>
      </c>
    </row>
    <row r="157" spans="2:2" x14ac:dyDescent="0.35">
      <c r="B157" t="s">
        <v>245</v>
      </c>
    </row>
    <row r="158" spans="2:2" x14ac:dyDescent="0.35">
      <c r="B158" t="s">
        <v>246</v>
      </c>
    </row>
    <row r="159" spans="2:2" x14ac:dyDescent="0.35">
      <c r="B159" t="s">
        <v>247</v>
      </c>
    </row>
    <row r="160" spans="2:2" x14ac:dyDescent="0.35">
      <c r="B160" t="s">
        <v>248</v>
      </c>
    </row>
    <row r="161" spans="2:2" x14ac:dyDescent="0.35">
      <c r="B161" t="s">
        <v>249</v>
      </c>
    </row>
    <row r="162" spans="2:2" x14ac:dyDescent="0.35">
      <c r="B162" t="s">
        <v>250</v>
      </c>
    </row>
    <row r="163" spans="2:2" x14ac:dyDescent="0.35">
      <c r="B163" t="s">
        <v>251</v>
      </c>
    </row>
    <row r="164" spans="2:2" x14ac:dyDescent="0.35">
      <c r="B164" t="s">
        <v>252</v>
      </c>
    </row>
    <row r="165" spans="2:2" x14ac:dyDescent="0.35">
      <c r="B165" t="s">
        <v>253</v>
      </c>
    </row>
    <row r="166" spans="2:2" x14ac:dyDescent="0.35">
      <c r="B166" t="s">
        <v>254</v>
      </c>
    </row>
    <row r="167" spans="2:2" x14ac:dyDescent="0.35">
      <c r="B167" t="s">
        <v>255</v>
      </c>
    </row>
    <row r="168" spans="2:2" x14ac:dyDescent="0.35">
      <c r="B168" t="s">
        <v>256</v>
      </c>
    </row>
    <row r="169" spans="2:2" x14ac:dyDescent="0.35">
      <c r="B169" t="s">
        <v>257</v>
      </c>
    </row>
    <row r="170" spans="2:2" x14ac:dyDescent="0.35">
      <c r="B170" t="s">
        <v>258</v>
      </c>
    </row>
    <row r="171" spans="2:2" x14ac:dyDescent="0.35">
      <c r="B171" t="s">
        <v>259</v>
      </c>
    </row>
    <row r="172" spans="2:2" x14ac:dyDescent="0.35">
      <c r="B172" t="s">
        <v>260</v>
      </c>
    </row>
    <row r="173" spans="2:2" x14ac:dyDescent="0.35">
      <c r="B173" t="s">
        <v>261</v>
      </c>
    </row>
    <row r="174" spans="2:2" x14ac:dyDescent="0.35">
      <c r="B174" t="s">
        <v>262</v>
      </c>
    </row>
    <row r="175" spans="2:2" x14ac:dyDescent="0.35">
      <c r="B175" t="s">
        <v>263</v>
      </c>
    </row>
    <row r="176" spans="2:2" x14ac:dyDescent="0.35">
      <c r="B176" t="s">
        <v>264</v>
      </c>
    </row>
    <row r="177" spans="2:2" x14ac:dyDescent="0.35">
      <c r="B177" t="s">
        <v>265</v>
      </c>
    </row>
    <row r="178" spans="2:2" x14ac:dyDescent="0.35">
      <c r="B178" t="s">
        <v>266</v>
      </c>
    </row>
    <row r="179" spans="2:2" x14ac:dyDescent="0.35">
      <c r="B179" t="s">
        <v>267</v>
      </c>
    </row>
    <row r="180" spans="2:2" x14ac:dyDescent="0.35">
      <c r="B180" t="s">
        <v>268</v>
      </c>
    </row>
    <row r="181" spans="2:2" x14ac:dyDescent="0.35">
      <c r="B181" t="s">
        <v>269</v>
      </c>
    </row>
    <row r="182" spans="2:2" x14ac:dyDescent="0.35">
      <c r="B182" t="s">
        <v>270</v>
      </c>
    </row>
    <row r="183" spans="2:2" x14ac:dyDescent="0.35">
      <c r="B183" t="s">
        <v>271</v>
      </c>
    </row>
    <row r="184" spans="2:2" x14ac:dyDescent="0.35">
      <c r="B184" t="s">
        <v>272</v>
      </c>
    </row>
    <row r="185" spans="2:2" x14ac:dyDescent="0.35">
      <c r="B185" t="s">
        <v>273</v>
      </c>
    </row>
    <row r="186" spans="2:2" x14ac:dyDescent="0.35">
      <c r="B186" t="s">
        <v>274</v>
      </c>
    </row>
    <row r="187" spans="2:2" x14ac:dyDescent="0.35">
      <c r="B187" t="s">
        <v>275</v>
      </c>
    </row>
    <row r="188" spans="2:2" x14ac:dyDescent="0.35">
      <c r="B188" t="s">
        <v>276</v>
      </c>
    </row>
    <row r="189" spans="2:2" x14ac:dyDescent="0.35">
      <c r="B189" t="s">
        <v>277</v>
      </c>
    </row>
    <row r="190" spans="2:2" x14ac:dyDescent="0.35">
      <c r="B190" t="s">
        <v>278</v>
      </c>
    </row>
    <row r="191" spans="2:2" x14ac:dyDescent="0.35">
      <c r="B191" t="s">
        <v>279</v>
      </c>
    </row>
    <row r="192" spans="2:2" x14ac:dyDescent="0.35">
      <c r="B192" t="s">
        <v>280</v>
      </c>
    </row>
    <row r="193" spans="2:2" x14ac:dyDescent="0.35">
      <c r="B193" t="s">
        <v>281</v>
      </c>
    </row>
    <row r="194" spans="2:2" x14ac:dyDescent="0.35">
      <c r="B194" t="s">
        <v>282</v>
      </c>
    </row>
    <row r="195" spans="2:2" x14ac:dyDescent="0.35">
      <c r="B195" t="s">
        <v>283</v>
      </c>
    </row>
    <row r="196" spans="2:2" x14ac:dyDescent="0.35">
      <c r="B196" t="s">
        <v>284</v>
      </c>
    </row>
    <row r="197" spans="2:2" x14ac:dyDescent="0.35">
      <c r="B197" t="s">
        <v>285</v>
      </c>
    </row>
    <row r="198" spans="2:2" x14ac:dyDescent="0.35">
      <c r="B198" t="s">
        <v>286</v>
      </c>
    </row>
    <row r="199" spans="2:2" x14ac:dyDescent="0.35">
      <c r="B199" t="s">
        <v>287</v>
      </c>
    </row>
    <row r="200" spans="2:2" x14ac:dyDescent="0.35">
      <c r="B200" t="s">
        <v>288</v>
      </c>
    </row>
    <row r="201" spans="2:2" x14ac:dyDescent="0.35">
      <c r="B201" t="s">
        <v>289</v>
      </c>
    </row>
    <row r="202" spans="2:2" x14ac:dyDescent="0.35">
      <c r="B202" t="s">
        <v>290</v>
      </c>
    </row>
    <row r="203" spans="2:2" x14ac:dyDescent="0.35">
      <c r="B203" t="s">
        <v>291</v>
      </c>
    </row>
    <row r="204" spans="2:2" x14ac:dyDescent="0.35">
      <c r="B204" t="s">
        <v>292</v>
      </c>
    </row>
    <row r="205" spans="2:2" x14ac:dyDescent="0.35">
      <c r="B205" t="s">
        <v>293</v>
      </c>
    </row>
    <row r="206" spans="2:2" x14ac:dyDescent="0.35">
      <c r="B206" t="s">
        <v>312</v>
      </c>
    </row>
    <row r="207" spans="2:2" x14ac:dyDescent="0.35">
      <c r="B207" t="s">
        <v>294</v>
      </c>
    </row>
    <row r="208" spans="2:2" x14ac:dyDescent="0.35">
      <c r="B208" t="s">
        <v>295</v>
      </c>
    </row>
    <row r="209" spans="2:3" x14ac:dyDescent="0.35">
      <c r="B209" t="s">
        <v>296</v>
      </c>
    </row>
    <row r="210" spans="2:3" x14ac:dyDescent="0.35">
      <c r="B210" t="s">
        <v>297</v>
      </c>
    </row>
    <row r="211" spans="2:3" x14ac:dyDescent="0.35">
      <c r="B211" t="s">
        <v>298</v>
      </c>
    </row>
    <row r="212" spans="2:3" x14ac:dyDescent="0.35">
      <c r="B212" t="s">
        <v>299</v>
      </c>
    </row>
    <row r="214" spans="2:3" x14ac:dyDescent="0.35">
      <c r="B214" t="s">
        <v>348</v>
      </c>
      <c r="C214" t="s">
        <v>347</v>
      </c>
    </row>
  </sheetData>
  <sheetProtection password="D5BD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2FA70E3447144E972BFD75EE9A665A" ma:contentTypeVersion="15" ma:contentTypeDescription="Opret et nyt dokument." ma:contentTypeScope="" ma:versionID="616db54ceb6ce83de87cacd3d70ff37e">
  <xsd:schema xmlns:xsd="http://www.w3.org/2001/XMLSchema" xmlns:xs="http://www.w3.org/2001/XMLSchema" xmlns:p="http://schemas.microsoft.com/office/2006/metadata/properties" xmlns:ns2="a266883b-5e55-42a9-89b6-a45b21ea55b8" xmlns:ns3="60a49b07-8cdb-43e2-a55c-b9df10414550" targetNamespace="http://schemas.microsoft.com/office/2006/metadata/properties" ma:root="true" ma:fieldsID="48e0b730098fa34113959c90d41c74ee" ns2:_="" ns3:_="">
    <xsd:import namespace="a266883b-5e55-42a9-89b6-a45b21ea55b8"/>
    <xsd:import namespace="60a49b07-8cdb-43e2-a55c-b9df104145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66883b-5e55-42a9-89b6-a45b21ea55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fd8b7232-3447-4015-8c29-860061c6a3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a49b07-8cdb-43e2-a55c-b9df1041455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d06ad4-2e92-49d0-8002-ca0fdf98eb27}" ma:internalName="TaxCatchAll" ma:showField="CatchAllData" ma:web="60a49b07-8cdb-43e2-a55c-b9df104145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a49b07-8cdb-43e2-a55c-b9df10414550" xsi:nil="true"/>
    <lcf76f155ced4ddcb4097134ff3c332f xmlns="a266883b-5e55-42a9-89b6-a45b21ea55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E3E825-2647-475A-B473-FBD8323421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66883b-5e55-42a9-89b6-a45b21ea55b8"/>
    <ds:schemaRef ds:uri="60a49b07-8cdb-43e2-a55c-b9df10414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422B8E-1EF0-43DB-AFBA-A611A60987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6EEC6C-C36D-486E-A72A-AA42C2320354}">
  <ds:schemaRefs>
    <ds:schemaRef ds:uri="http://schemas.microsoft.com/office/2006/metadata/properties"/>
    <ds:schemaRef ds:uri="a266883b-5e55-42a9-89b6-a45b21ea55b8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60a49b07-8cdb-43e2-a55c-b9df1041455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10</vt:i4>
      </vt:variant>
    </vt:vector>
  </HeadingPairs>
  <TitlesOfParts>
    <vt:vector size="15" baseType="lpstr">
      <vt:lpstr>Indberetning</vt:lpstr>
      <vt:lpstr>1</vt:lpstr>
      <vt:lpstr>3</vt:lpstr>
      <vt:lpstr>4</vt:lpstr>
      <vt:lpstr>5</vt:lpstr>
      <vt:lpstr>Afgangsårssag</vt:lpstr>
      <vt:lpstr>Bevillingstyper</vt:lpstr>
      <vt:lpstr>Driftherre</vt:lpstr>
      <vt:lpstr>Indipakker</vt:lpstr>
      <vt:lpstr>LEON</vt:lpstr>
      <vt:lpstr>Paragraf</vt:lpstr>
      <vt:lpstr>Revisitation</vt:lpstr>
      <vt:lpstr>Sagsbehandlerdistrikt</vt:lpstr>
      <vt:lpstr>Tilgangsårsag</vt:lpstr>
      <vt:lpstr>Indberetning!Udskriftsområde</vt:lpstr>
    </vt:vector>
  </TitlesOfParts>
  <Company>Hjørring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Anna Socha</dc:creator>
  <cp:lastModifiedBy>Lasse Bo Krefeld</cp:lastModifiedBy>
  <cp:lastPrinted>2020-09-11T08:47:25Z</cp:lastPrinted>
  <dcterms:created xsi:type="dcterms:W3CDTF">2015-02-16T07:18:25Z</dcterms:created>
  <dcterms:modified xsi:type="dcterms:W3CDTF">2026-06-15T11:25:21Z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0x010100462FA70E3447144E972BFD75EE9A665A</vt:lpwstr>
  </property>
  <property fmtid="{D5CDD505-2E9C-101B-9397-08002B2CF9AE}" pid="3" name="MediaServiceImageTags">
    <vt:lpwstr/>
  </property>
</Properties>
</file>